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10. IP\"/>
    </mc:Choice>
  </mc:AlternateContent>
  <bookViews>
    <workbookView xWindow="0" yWindow="0" windowWidth="20490" windowHeight="7755"/>
  </bookViews>
  <sheets>
    <sheet name="IP-10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4" l="1"/>
  <c r="H46" i="14" l="1"/>
  <c r="G46" i="14"/>
  <c r="H11" i="14"/>
  <c r="H12" i="14"/>
  <c r="H15" i="14"/>
  <c r="H16" i="14"/>
  <c r="H17" i="14"/>
  <c r="H20" i="14"/>
  <c r="H21" i="14"/>
  <c r="H25" i="14"/>
  <c r="H26" i="14"/>
  <c r="H28" i="14"/>
  <c r="H29" i="14"/>
  <c r="H30" i="14"/>
  <c r="H31" i="14"/>
  <c r="H32" i="14"/>
  <c r="H33" i="14"/>
  <c r="H34" i="14"/>
  <c r="H35" i="14"/>
  <c r="H36" i="14"/>
  <c r="H37" i="14"/>
  <c r="H39" i="14"/>
  <c r="H41" i="14"/>
  <c r="H42" i="14"/>
  <c r="H43" i="14"/>
  <c r="H44" i="14"/>
  <c r="H45" i="14"/>
  <c r="H48" i="14"/>
  <c r="H49" i="14"/>
  <c r="H50" i="14"/>
  <c r="H54" i="14"/>
  <c r="H55" i="14"/>
  <c r="H56" i="14"/>
  <c r="H57" i="14"/>
  <c r="H58" i="14"/>
  <c r="H59" i="14"/>
  <c r="H60" i="14"/>
  <c r="H62" i="14"/>
  <c r="H63" i="14"/>
  <c r="H64" i="14"/>
  <c r="H65" i="14"/>
  <c r="H66" i="14"/>
  <c r="H67" i="14"/>
  <c r="H69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5" i="14"/>
  <c r="H87" i="14"/>
  <c r="H88" i="14"/>
  <c r="H89" i="14"/>
  <c r="H90" i="14"/>
  <c r="F48" i="14"/>
  <c r="E84" i="14"/>
  <c r="H84" i="14" s="1"/>
  <c r="E68" i="14"/>
  <c r="H68" i="14" s="1"/>
  <c r="E61" i="14"/>
  <c r="H61" i="14" s="1"/>
  <c r="E40" i="14"/>
  <c r="H40" i="14" s="1"/>
  <c r="E38" i="14"/>
  <c r="H38" i="14" s="1"/>
  <c r="E29" i="14"/>
  <c r="E27" i="14"/>
  <c r="H27" i="14" s="1"/>
  <c r="E24" i="14"/>
  <c r="H24" i="14" s="1"/>
  <c r="E22" i="14"/>
  <c r="H22" i="14" s="1"/>
  <c r="E20" i="14"/>
  <c r="E19" i="14"/>
  <c r="H19" i="14" s="1"/>
  <c r="E18" i="14"/>
  <c r="H18" i="14" s="1"/>
  <c r="E14" i="14"/>
  <c r="H14" i="14" s="1"/>
  <c r="E13" i="14"/>
  <c r="H13" i="14" s="1"/>
  <c r="E10" i="14"/>
  <c r="H10" i="14" s="1"/>
  <c r="E9" i="14"/>
  <c r="H9" i="14" s="1"/>
  <c r="D61" i="14"/>
  <c r="D27" i="14"/>
  <c r="D38" i="14"/>
  <c r="D20" i="14"/>
  <c r="D40" i="14"/>
  <c r="D22" i="14"/>
  <c r="H91" i="14" l="1"/>
  <c r="F92" i="14"/>
  <c r="E92" i="14"/>
  <c r="D92" i="14" l="1"/>
  <c r="G88" i="14"/>
  <c r="G89" i="14"/>
  <c r="G90" i="14"/>
  <c r="G91" i="14"/>
  <c r="C92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8" i="14"/>
  <c r="G49" i="14"/>
  <c r="G50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7" i="14"/>
  <c r="G92" i="14" l="1"/>
</calcChain>
</file>

<file path=xl/sharedStrings.xml><?xml version="1.0" encoding="utf-8"?>
<sst xmlns="http://schemas.openxmlformats.org/spreadsheetml/2006/main" count="201" uniqueCount="191">
  <si>
    <t>(2)</t>
  </si>
  <si>
    <t>(4)</t>
  </si>
  <si>
    <t>(5)</t>
  </si>
  <si>
    <t>(1)</t>
  </si>
  <si>
    <t>Concepto</t>
  </si>
  <si>
    <t>(3)</t>
  </si>
  <si>
    <t>(6)</t>
  </si>
  <si>
    <t>(7)</t>
  </si>
  <si>
    <t>(8)</t>
  </si>
  <si>
    <t>(9)</t>
  </si>
  <si>
    <t xml:space="preserve">Partida específica del gasto </t>
  </si>
  <si>
    <t>Presupuesto aprobado</t>
  </si>
  <si>
    <t>Ampliaciones</t>
  </si>
  <si>
    <t>Transferencias</t>
  </si>
  <si>
    <t>Presupuesto modificado</t>
  </si>
  <si>
    <t>Variación porcentual</t>
  </si>
  <si>
    <t>Justificación de las adiciones o ampliaciones mayores del 10%</t>
  </si>
  <si>
    <t>(+)</t>
  </si>
  <si>
    <t>(-)</t>
  </si>
  <si>
    <t>T O T A L E S   (10)</t>
  </si>
  <si>
    <t>Cédula de modificaciones presupuestales del ejercicio a nivel de partida específica del gasto</t>
  </si>
  <si>
    <t>Formato IP-10</t>
  </si>
  <si>
    <t>Nombre del Ente: COMISION DE AGUA POTABLE Y ALCANTARILLADO DE TAXCO</t>
  </si>
  <si>
    <t>Del 01 de Enero al 31 de Diciembre de 2021</t>
  </si>
  <si>
    <t xml:space="preserve">  SUELDOS AL PERSONAL DE BASE</t>
  </si>
  <si>
    <t xml:space="preserve">  CONTRATOS POR HONORARIOS ASIMILABLES A SALARIOS</t>
  </si>
  <si>
    <t xml:space="preserve">  SUELDOS AL PERSONAL EVENTUAL</t>
  </si>
  <si>
    <t xml:space="preserve">  PRIMAS DE VACACIONES</t>
  </si>
  <si>
    <t xml:space="preserve">  GRATIFICACIÓN DE FIN DE AÑO</t>
  </si>
  <si>
    <t xml:space="preserve">  COMPENSACIÓN DE FIN DE AÑO</t>
  </si>
  <si>
    <t>14102</t>
  </si>
  <si>
    <t>14105</t>
  </si>
  <si>
    <t xml:space="preserve">  APORTACIONES AL IMSS</t>
  </si>
  <si>
    <t xml:space="preserve">  APORTACIONES AL SEGURO DE CESANTÍA EN EDAD AVANZADA Y VEJEZ</t>
  </si>
  <si>
    <t>15201</t>
  </si>
  <si>
    <t>15202</t>
  </si>
  <si>
    <t>15401</t>
  </si>
  <si>
    <t xml:space="preserve">  INDEMNIZACIONES</t>
  </si>
  <si>
    <t xml:space="preserve">  PAGO DE LIQUIDACIONES</t>
  </si>
  <si>
    <t xml:space="preserve">  PRESTACIONES AL PERSONAL DE BASE</t>
  </si>
  <si>
    <t>17101</t>
  </si>
  <si>
    <t>17102</t>
  </si>
  <si>
    <t>17104</t>
  </si>
  <si>
    <t xml:space="preserve">  ESTÍMULOS ORDINARIOS</t>
  </si>
  <si>
    <t xml:space="preserve">  ESTÍMULOS POR ANTIGÜEDAD</t>
  </si>
  <si>
    <t xml:space="preserve">  ESTÍMULOS POR PRODUCTIVIDAD</t>
  </si>
  <si>
    <t>21102</t>
  </si>
  <si>
    <t>21104</t>
  </si>
  <si>
    <t>21106</t>
  </si>
  <si>
    <t>21201</t>
  </si>
  <si>
    <t>21401</t>
  </si>
  <si>
    <t>21504</t>
  </si>
  <si>
    <t>21601</t>
  </si>
  <si>
    <t xml:space="preserve">  ARTÍCULOS Y MATERIAL DE OFICINA</t>
  </si>
  <si>
    <t xml:space="preserve">  MATERIAL PARA MANTENIMIENTO DE LA OFICINA</t>
  </si>
  <si>
    <t xml:space="preserve">  PRODUCTOS DE PAPEL PARA USO EN OFICINAS</t>
  </si>
  <si>
    <t xml:space="preserve">  MATERIALES PARA IMPRESIÓN Y REPRODUCCIÓN</t>
  </si>
  <si>
    <t xml:space="preserve">  SUMINISTROS INFORMÁTICOS</t>
  </si>
  <si>
    <t xml:space="preserve">  PRODUCTOS IMPRESOS EN PAPEL</t>
  </si>
  <si>
    <t xml:space="preserve">  MATERIALES Y ARTÍCULOS DE LIMPIEZA</t>
  </si>
  <si>
    <t>22302</t>
  </si>
  <si>
    <t>23804</t>
  </si>
  <si>
    <t>24401</t>
  </si>
  <si>
    <t>24601</t>
  </si>
  <si>
    <t>24901</t>
  </si>
  <si>
    <t xml:space="preserve">  ARTÍCULOS PARA EL SERVICIO DE ALIMENTACIÓN</t>
  </si>
  <si>
    <t xml:space="preserve">  MATERIAL DE MICROMEDICION</t>
  </si>
  <si>
    <t xml:space="preserve">  MADERA Y PRODUCTOS DE MADERA</t>
  </si>
  <si>
    <t xml:space="preserve">  ACCESORIOS Y MATERIAL ELÉCTRICO</t>
  </si>
  <si>
    <t xml:space="preserve">  OTROS MATERIALES DE FERRETERÍA PARA CONSTRUCCIÓN Y REPARACIÓN</t>
  </si>
  <si>
    <t>25901</t>
  </si>
  <si>
    <t>26101</t>
  </si>
  <si>
    <t>27101</t>
  </si>
  <si>
    <t>27201</t>
  </si>
  <si>
    <t xml:space="preserve">  OTRAS SUBSTANCIAS Y PRODUCTOS QUÍMICOS</t>
  </si>
  <si>
    <t xml:space="preserve">  COMBUSTIBLES, LUBRICANTES Y ADITIVOS</t>
  </si>
  <si>
    <t xml:space="preserve">  ARTÍCULOS PARA SERVICIOS GENERALES COMO VESTUARIOS Y UNIFORMES</t>
  </si>
  <si>
    <t xml:space="preserve">  ARTÍCULOS PARA SERVICIOS GENERALES PARA SEGURIDAD Y PROTECCIÓN PERSONAL</t>
  </si>
  <si>
    <t>29101</t>
  </si>
  <si>
    <t>29402</t>
  </si>
  <si>
    <t>29403</t>
  </si>
  <si>
    <t>29602</t>
  </si>
  <si>
    <t xml:space="preserve">  ACCESORIOS Y MATERIALES MENORES</t>
  </si>
  <si>
    <t xml:space="preserve">  ARTÍCULOS AUXILIARES DE CÓMPUTO</t>
  </si>
  <si>
    <t xml:space="preserve">  REFACCIONES Y ACCESORIOS MENORES DE CARÁCTER INFORMÁTICO</t>
  </si>
  <si>
    <t xml:space="preserve">  ARTÍCULOS AUTOMOTRICES MENORES</t>
  </si>
  <si>
    <t xml:space="preserve">  ARTÍCULOS MENORES DE CARÁCTER DIVERSO PARA USO EN EQUIPO DE TRANSPORTE</t>
  </si>
  <si>
    <t xml:space="preserve">  ARTÍCULOS ELECTRÓNICOS MENORES PARA EQUIPO DE TRANSPORTE</t>
  </si>
  <si>
    <t>29603</t>
  </si>
  <si>
    <t>29604</t>
  </si>
  <si>
    <t>29801</t>
  </si>
  <si>
    <t>31101</t>
  </si>
  <si>
    <t>31201</t>
  </si>
  <si>
    <t>31401</t>
  </si>
  <si>
    <t>31501</t>
  </si>
  <si>
    <t>31701</t>
  </si>
  <si>
    <t>31801</t>
  </si>
  <si>
    <t xml:space="preserve">  ARTÍCULOS MENORES DE SERVICIO GENERAL PARA MAQUINARIA Y OTROS EQUIPOS</t>
  </si>
  <si>
    <t xml:space="preserve">  ENERGÍA ELÉCTRICA</t>
  </si>
  <si>
    <t xml:space="preserve">  GAS</t>
  </si>
  <si>
    <t xml:space="preserve">  TELEFONÍA TRADICIONAL</t>
  </si>
  <si>
    <t xml:space="preserve">  TELEFONÍA CELULAR</t>
  </si>
  <si>
    <t xml:space="preserve">  SERVICIOS DE ACCESO DE INTERNET, REDES Y PROCESAMIENTO DE INFORMACIÓN</t>
  </si>
  <si>
    <t xml:space="preserve">  SERVICIO POSTAL</t>
  </si>
  <si>
    <t>32201</t>
  </si>
  <si>
    <t>32301</t>
  </si>
  <si>
    <t>32601</t>
  </si>
  <si>
    <t>33101</t>
  </si>
  <si>
    <t>33301</t>
  </si>
  <si>
    <t xml:space="preserve">  ARRENDAMIENTO DE EDIFICIOS</t>
  </si>
  <si>
    <t xml:space="preserve">  ARRENDAMIENTO DE EQUIPO Y BIENES INFORMÁTICOS</t>
  </si>
  <si>
    <t xml:space="preserve">  ARRENDAMIENTO DE MAQUINARIA, OTROS EQUIPOS Y HERRAMIENTAS</t>
  </si>
  <si>
    <t xml:space="preserve">  ASESORÍAS ASOCIADAS A CONVENIOS, TRATADOS O ACUERDOS</t>
  </si>
  <si>
    <t xml:space="preserve">  SERVICIOS DE INFORMÁTICA</t>
  </si>
  <si>
    <t>33401</t>
  </si>
  <si>
    <t>34101</t>
  </si>
  <si>
    <t>34102</t>
  </si>
  <si>
    <t>34301</t>
  </si>
  <si>
    <t>35101</t>
  </si>
  <si>
    <t>35102</t>
  </si>
  <si>
    <t>35103</t>
  </si>
  <si>
    <t xml:space="preserve">  SERVICIOS DE CAPACITACIÓN</t>
  </si>
  <si>
    <t xml:space="preserve">  COMISIONES BANCARIAS</t>
  </si>
  <si>
    <t xml:space="preserve">  RECARGOS Y ACTUALIZACIONES</t>
  </si>
  <si>
    <t xml:space="preserve">  GASTOS INHERENTES A LA RECAUDACIÓN</t>
  </si>
  <si>
    <t xml:space="preserve">  MANTENIMIENTO Y CONSERVACIÓN DE PLANTA POTABILIZADORA</t>
  </si>
  <si>
    <t xml:space="preserve">  MANTENIMIENTO Y CONSERVACIÓN DE PLANTA TRATADORA DE AGUAS RESIDUALES</t>
  </si>
  <si>
    <t xml:space="preserve">  REPARACION Y MANTENIMIENTO  DE LINEAS DE CONDUCCION</t>
  </si>
  <si>
    <t xml:space="preserve">  REPARACION Y MANTENIMIENTO DE LINEAS DE DISTRIBUCION</t>
  </si>
  <si>
    <t xml:space="preserve">  REPARACION Y MANTENIMIENTO DE DRENAJE SANITARIO</t>
  </si>
  <si>
    <t>35104</t>
  </si>
  <si>
    <t>35105</t>
  </si>
  <si>
    <t>35201</t>
  </si>
  <si>
    <t>35301</t>
  </si>
  <si>
    <t>35501</t>
  </si>
  <si>
    <t>35701</t>
  </si>
  <si>
    <t>36101</t>
  </si>
  <si>
    <t>36601</t>
  </si>
  <si>
    <t>37201</t>
  </si>
  <si>
    <t>37501</t>
  </si>
  <si>
    <t xml:space="preserve">  INSTALACIÓN, REPARACIÓN Y MANTENIMIENTO DE MOBILIARIO Y EQUIPO DE ADMINISTRACIÓN, EDUCACIONAL Y RECREATIVO</t>
  </si>
  <si>
    <t xml:space="preserve">  INSTALACIÓN, REPARACIÓN Y MANTENIMIENTO DE EQUIPO DE CÓMPUTO Y TECNOLOGÍA DE LA INFORMACIÓN</t>
  </si>
  <si>
    <t xml:space="preserve">  REPARACIÓN Y MANTENIMIENTO DE EQUIPO DE TRANSPORTE</t>
  </si>
  <si>
    <t xml:space="preserve">  MANTENIMIENTO Y CONSERVACIÓN DE MAQUINARIA Y EQUIPO</t>
  </si>
  <si>
    <t xml:space="preserve">  DIFUSIÓN POR RADIO, TELEVISIÓN Y OTROS MEDIOS DE MENSAJES SOBRE PROGRAMAS Y ACTIVIDADES GUBERNAMENTALES</t>
  </si>
  <si>
    <t xml:space="preserve">  PASAJES TERRESTRES</t>
  </si>
  <si>
    <t xml:space="preserve">  VIÁTICOS EN EL PAÍS</t>
  </si>
  <si>
    <t xml:space="preserve">  SERVICIO DE CREACIÓN Y DIFUSIÓN DE CONTENIDO EXCLUSIVAMENTE A TRAVÉS DE INTERNET</t>
  </si>
  <si>
    <t>37901</t>
  </si>
  <si>
    <t>38201</t>
  </si>
  <si>
    <t>39203</t>
  </si>
  <si>
    <t>39801</t>
  </si>
  <si>
    <t>39901</t>
  </si>
  <si>
    <t>39902</t>
  </si>
  <si>
    <t>39903</t>
  </si>
  <si>
    <t xml:space="preserve">  OTROS SERVICIOS DE TRASLADO Y HOSPEDAJE</t>
  </si>
  <si>
    <t xml:space="preserve">  GASTOS DE ORDEN SOCIAL Y CULTURAL</t>
  </si>
  <si>
    <t xml:space="preserve">  DERECHOS CNA EXTRACCION DE AGUAS NACIONALES</t>
  </si>
  <si>
    <t xml:space="preserve">  IMPUESTO SOBRE NÓMINAS Y OTROS QUE SE DERIVEN DE UNA RELACIÓN LABORAL</t>
  </si>
  <si>
    <t xml:space="preserve">  SERVICIOS DE ALIMENTACIÓN</t>
  </si>
  <si>
    <t xml:space="preserve">  OTROS SERVICIOS GENERALES</t>
  </si>
  <si>
    <t xml:space="preserve">  SERVICIO DE PIPAS</t>
  </si>
  <si>
    <t>51107</t>
  </si>
  <si>
    <t>51503</t>
  </si>
  <si>
    <t>54101</t>
  </si>
  <si>
    <t>56704</t>
  </si>
  <si>
    <t>59101</t>
  </si>
  <si>
    <t xml:space="preserve">  MOBILIARIO Y EQUIPO</t>
  </si>
  <si>
    <t xml:space="preserve">  EQUIPO DE COMPUTACIÓN</t>
  </si>
  <si>
    <t xml:space="preserve">  VEHÍCULOS Y EQUIPO TERRESTRE</t>
  </si>
  <si>
    <t xml:space="preserve">  HERRAMIENTAS Y MÁQUINAS - HERRAMIENTA</t>
  </si>
  <si>
    <t xml:space="preserve">  SOFTWARE</t>
  </si>
  <si>
    <t>SERVICIOS PERSONALES</t>
  </si>
  <si>
    <t>MATERIALES Y SUMINISTROS</t>
  </si>
  <si>
    <t>SERVICIOS GENERALES</t>
  </si>
  <si>
    <t>BIENES MUEBLES, INMUEBLES E INTANGIBLES</t>
  </si>
  <si>
    <t>INCREMENTO DE BONOS A TRABAJADORES</t>
  </si>
  <si>
    <t>MANTENIMIENTO A SISTEMA ELECTRICO</t>
  </si>
  <si>
    <t>SOPORTE Y MANTENIMIENTO AL SISTEMA ATL</t>
  </si>
  <si>
    <t>RECUPERACION DE CARTERA VENCIDA</t>
  </si>
  <si>
    <t>MATENIMIENTO A LINEAS DE CONDUCCION</t>
  </si>
  <si>
    <t>MATENIMIENTO A LINEAS DE DISTRIBUCION</t>
  </si>
  <si>
    <t>ADQUISICION DE MOTOCITLETAS</t>
  </si>
  <si>
    <t>LIQUIDACIONES A TRABAJADORES</t>
  </si>
  <si>
    <t>SUMINISTRO DE PAPELERIA</t>
  </si>
  <si>
    <t>SUMINISTROS PARA IMPRESORAS</t>
  </si>
  <si>
    <t>INCREMENTO EN GRATIFICACIONES ANUALES</t>
  </si>
  <si>
    <t>INCREMENTO DE COMPENSACIONES</t>
  </si>
  <si>
    <t>INCREMENTO DE COMISIONES DEL BANCO</t>
  </si>
  <si>
    <t>PAGOS FUERA DE TIEMPO</t>
  </si>
  <si>
    <t xml:space="preserve">IMPRESIÓN DE FORMAS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</si>
</sst>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sz val="9"/>
      <color rgb="FF40404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1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6" fillId="0" borderId="0" xfId="13" applyFont="1"/>
    <xf numFmtId="0" fontId="7" fillId="0" borderId="0" xfId="13" applyFont="1"/>
    <xf numFmtId="0" fontId="9" fillId="0" borderId="0" xfId="13" applyFont="1"/>
    <xf numFmtId="0" fontId="6" fillId="0" borderId="0" xfId="14" applyFont="1"/>
    <xf numFmtId="0" fontId="10" fillId="0" borderId="0" xfId="14" applyFont="1" applyAlignment="1">
      <alignment horizontal="center"/>
    </xf>
    <xf numFmtId="0" fontId="4" fillId="0" borderId="0" xfId="6" applyFont="1" applyAlignment="1">
      <alignment horizontal="center"/>
    </xf>
    <xf numFmtId="0" fontId="5" fillId="0" borderId="4" xfId="13" quotePrefix="1" applyFont="1" applyBorder="1" applyAlignment="1">
      <alignment horizontal="center" vertical="center"/>
    </xf>
    <xf numFmtId="4" fontId="5" fillId="0" borderId="4" xfId="13" quotePrefix="1" applyNumberFormat="1" applyFont="1" applyBorder="1" applyAlignment="1">
      <alignment horizontal="center" vertical="center"/>
    </xf>
    <xf numFmtId="0" fontId="13" fillId="0" borderId="0" xfId="13" applyFont="1"/>
    <xf numFmtId="0" fontId="4" fillId="0" borderId="0" xfId="7" applyFont="1" applyAlignment="1"/>
    <xf numFmtId="0" fontId="14" fillId="0" borderId="0" xfId="12" applyFont="1" applyFill="1" applyBorder="1" applyAlignment="1">
      <alignment vertical="center"/>
    </xf>
    <xf numFmtId="0" fontId="5" fillId="0" borderId="0" xfId="13" applyFont="1" applyBorder="1"/>
    <xf numFmtId="0" fontId="2" fillId="0" borderId="12" xfId="13" applyFont="1" applyBorder="1" applyAlignment="1">
      <alignment horizontal="right"/>
    </xf>
    <xf numFmtId="4" fontId="5" fillId="0" borderId="0" xfId="13" applyNumberFormat="1" applyFont="1" applyBorder="1"/>
    <xf numFmtId="43" fontId="4" fillId="0" borderId="0" xfId="13" applyNumberFormat="1" applyFont="1" applyAlignment="1"/>
    <xf numFmtId="43" fontId="6" fillId="0" borderId="0" xfId="14" applyNumberFormat="1" applyFont="1" applyAlignment="1"/>
    <xf numFmtId="43" fontId="10" fillId="0" borderId="0" xfId="14" applyNumberFormat="1" applyFont="1" applyAlignment="1">
      <alignment horizontal="left"/>
    </xf>
    <xf numFmtId="9" fontId="14" fillId="0" borderId="0" xfId="12" applyNumberFormat="1" applyFont="1" applyFill="1" applyBorder="1" applyAlignment="1">
      <alignment vertical="center"/>
    </xf>
    <xf numFmtId="9" fontId="4" fillId="0" borderId="0" xfId="6" applyNumberFormat="1" applyFont="1" applyFill="1" applyAlignment="1">
      <alignment horizontal="right"/>
    </xf>
    <xf numFmtId="9" fontId="13" fillId="0" borderId="0" xfId="13" applyNumberFormat="1" applyFont="1" applyFill="1"/>
    <xf numFmtId="9" fontId="5" fillId="0" borderId="4" xfId="13" quotePrefix="1" applyNumberFormat="1" applyFont="1" applyFill="1" applyBorder="1" applyAlignment="1">
      <alignment horizontal="center" vertical="center"/>
    </xf>
    <xf numFmtId="9" fontId="5" fillId="0" borderId="6" xfId="13" applyNumberFormat="1" applyFont="1" applyFill="1" applyBorder="1"/>
    <xf numFmtId="9" fontId="6" fillId="0" borderId="0" xfId="13" applyNumberFormat="1" applyFont="1" applyFill="1"/>
    <xf numFmtId="9" fontId="6" fillId="0" borderId="0" xfId="14" applyNumberFormat="1" applyFont="1" applyFill="1"/>
    <xf numFmtId="9" fontId="10" fillId="0" borderId="0" xfId="14" applyNumberFormat="1" applyFont="1" applyFill="1"/>
    <xf numFmtId="9" fontId="7" fillId="0" borderId="0" xfId="13" applyNumberFormat="1" applyFont="1" applyFill="1"/>
    <xf numFmtId="0" fontId="2" fillId="0" borderId="0" xfId="13" applyFont="1" applyBorder="1" applyAlignment="1">
      <alignment horizontal="right"/>
    </xf>
    <xf numFmtId="9" fontId="5" fillId="0" borderId="0" xfId="13" applyNumberFormat="1" applyFont="1" applyFill="1" applyBorder="1"/>
    <xf numFmtId="0" fontId="6" fillId="0" borderId="0" xfId="13" applyFont="1" applyBorder="1"/>
    <xf numFmtId="9" fontId="6" fillId="0" borderId="0" xfId="13" applyNumberFormat="1" applyFont="1" applyFill="1" applyBorder="1"/>
    <xf numFmtId="0" fontId="6" fillId="0" borderId="0" xfId="14" applyFont="1" applyBorder="1"/>
    <xf numFmtId="43" fontId="6" fillId="0" borderId="0" xfId="14" applyNumberFormat="1" applyFont="1" applyBorder="1" applyAlignment="1"/>
    <xf numFmtId="9" fontId="6" fillId="0" borderId="0" xfId="14" applyNumberFormat="1" applyFont="1" applyFill="1" applyBorder="1" applyAlignment="1">
      <alignment horizontal="center"/>
    </xf>
    <xf numFmtId="9" fontId="6" fillId="0" borderId="0" xfId="14" applyNumberFormat="1" applyFont="1" applyFill="1" applyBorder="1"/>
    <xf numFmtId="0" fontId="15" fillId="0" borderId="9" xfId="0" applyNumberFormat="1" applyFont="1" applyFill="1" applyBorder="1" applyAlignment="1" applyProtection="1">
      <alignment horizontal="center" vertical="top" wrapText="1"/>
    </xf>
    <xf numFmtId="0" fontId="15" fillId="0" borderId="7" xfId="0" applyNumberFormat="1" applyFont="1" applyFill="1" applyBorder="1" applyAlignment="1" applyProtection="1">
      <alignment horizontal="center" vertical="top" wrapText="1"/>
    </xf>
    <xf numFmtId="0" fontId="15" fillId="0" borderId="8" xfId="0" applyNumberFormat="1" applyFont="1" applyFill="1" applyBorder="1" applyAlignment="1" applyProtection="1">
      <alignment horizontal="center" vertical="top" wrapText="1"/>
    </xf>
    <xf numFmtId="0" fontId="16" fillId="0" borderId="10" xfId="0" applyNumberFormat="1" applyFont="1" applyFill="1" applyBorder="1" applyAlignment="1" applyProtection="1">
      <alignment vertical="top" wrapText="1"/>
    </xf>
    <xf numFmtId="0" fontId="15" fillId="0" borderId="13" xfId="0" applyNumberFormat="1" applyFont="1" applyFill="1" applyBorder="1" applyAlignment="1" applyProtection="1">
      <alignment vertical="top" wrapText="1"/>
    </xf>
    <xf numFmtId="0" fontId="16" fillId="0" borderId="13" xfId="0" applyNumberFormat="1" applyFont="1" applyFill="1" applyBorder="1" applyAlignment="1" applyProtection="1">
      <alignment vertical="top" wrapText="1"/>
    </xf>
    <xf numFmtId="0" fontId="15" fillId="0" borderId="14" xfId="0" applyNumberFormat="1" applyFont="1" applyFill="1" applyBorder="1" applyAlignment="1" applyProtection="1">
      <alignment vertical="top" wrapText="1"/>
    </xf>
    <xf numFmtId="4" fontId="5" fillId="0" borderId="10" xfId="13" applyNumberFormat="1" applyFont="1" applyBorder="1"/>
    <xf numFmtId="9" fontId="5" fillId="0" borderId="10" xfId="11" applyNumberFormat="1" applyFont="1" applyFill="1" applyBorder="1"/>
    <xf numFmtId="9" fontId="5" fillId="0" borderId="13" xfId="11" applyNumberFormat="1" applyFont="1" applyFill="1" applyBorder="1"/>
    <xf numFmtId="9" fontId="5" fillId="0" borderId="14" xfId="11" applyNumberFormat="1" applyFont="1" applyFill="1" applyBorder="1"/>
    <xf numFmtId="4" fontId="17" fillId="0" borderId="13" xfId="13" applyNumberFormat="1" applyFont="1" applyBorder="1"/>
    <xf numFmtId="4" fontId="17" fillId="0" borderId="14" xfId="13" applyNumberFormat="1" applyFont="1" applyBorder="1"/>
    <xf numFmtId="43" fontId="13" fillId="0" borderId="0" xfId="13" applyNumberFormat="1" applyFont="1" applyAlignment="1"/>
    <xf numFmtId="43" fontId="5" fillId="0" borderId="4" xfId="13" quotePrefix="1" applyNumberFormat="1" applyFont="1" applyBorder="1" applyAlignment="1">
      <alignment horizontal="center"/>
    </xf>
    <xf numFmtId="43" fontId="2" fillId="2" borderId="5" xfId="13" applyNumberFormat="1" applyFont="1" applyFill="1" applyBorder="1" applyAlignment="1">
      <alignment horizontal="center" wrapText="1"/>
    </xf>
    <xf numFmtId="43" fontId="15" fillId="0" borderId="10" xfId="0" applyNumberFormat="1" applyFont="1" applyFill="1" applyBorder="1" applyAlignment="1" applyProtection="1">
      <alignment horizontal="right" wrapText="1"/>
    </xf>
    <xf numFmtId="43" fontId="15" fillId="0" borderId="10" xfId="0" applyNumberFormat="1" applyFont="1" applyFill="1" applyBorder="1" applyAlignment="1" applyProtection="1">
      <alignment wrapText="1"/>
    </xf>
    <xf numFmtId="43" fontId="5" fillId="0" borderId="10" xfId="13" applyNumberFormat="1" applyFont="1" applyBorder="1" applyAlignment="1"/>
    <xf numFmtId="43" fontId="15" fillId="0" borderId="13" xfId="0" applyNumberFormat="1" applyFont="1" applyFill="1" applyBorder="1" applyAlignment="1" applyProtection="1">
      <alignment horizontal="right" wrapText="1"/>
    </xf>
    <xf numFmtId="43" fontId="15" fillId="0" borderId="13" xfId="0" applyNumberFormat="1" applyFont="1" applyFill="1" applyBorder="1" applyAlignment="1" applyProtection="1">
      <alignment wrapText="1"/>
    </xf>
    <xf numFmtId="43" fontId="5" fillId="0" borderId="13" xfId="13" applyNumberFormat="1" applyFont="1" applyBorder="1" applyAlignment="1"/>
    <xf numFmtId="43" fontId="15" fillId="0" borderId="14" xfId="0" applyNumberFormat="1" applyFont="1" applyFill="1" applyBorder="1" applyAlignment="1" applyProtection="1">
      <alignment horizontal="right" wrapText="1"/>
    </xf>
    <xf numFmtId="43" fontId="15" fillId="0" borderId="14" xfId="0" applyNumberFormat="1" applyFont="1" applyFill="1" applyBorder="1" applyAlignment="1" applyProtection="1">
      <alignment wrapText="1"/>
    </xf>
    <xf numFmtId="43" fontId="5" fillId="0" borderId="14" xfId="13" applyNumberFormat="1" applyFont="1" applyBorder="1" applyAlignment="1"/>
    <xf numFmtId="43" fontId="5" fillId="0" borderId="6" xfId="13" applyNumberFormat="1" applyFont="1" applyBorder="1" applyAlignment="1"/>
    <xf numFmtId="43" fontId="5" fillId="0" borderId="0" xfId="13" applyNumberFormat="1" applyFont="1" applyBorder="1" applyAlignment="1"/>
    <xf numFmtId="7" fontId="5" fillId="0" borderId="0" xfId="13" applyNumberFormat="1" applyFont="1" applyBorder="1" applyAlignment="1"/>
    <xf numFmtId="43" fontId="6" fillId="0" borderId="0" xfId="13" applyNumberFormat="1" applyFont="1" applyBorder="1" applyAlignment="1"/>
    <xf numFmtId="43" fontId="6" fillId="0" borderId="0" xfId="13" applyNumberFormat="1" applyFont="1" applyAlignment="1"/>
    <xf numFmtId="43" fontId="10" fillId="0" borderId="0" xfId="14" applyNumberFormat="1" applyFont="1" applyAlignment="1"/>
    <xf numFmtId="43" fontId="14" fillId="0" borderId="0" xfId="12" applyNumberFormat="1" applyFont="1" applyFill="1" applyBorder="1" applyAlignment="1"/>
    <xf numFmtId="43" fontId="7" fillId="0" borderId="0" xfId="13" applyNumberFormat="1" applyFont="1" applyAlignment="1"/>
    <xf numFmtId="43" fontId="6" fillId="0" borderId="0" xfId="14" applyNumberFormat="1" applyFont="1" applyBorder="1" applyAlignment="1">
      <alignment horizontal="center"/>
    </xf>
    <xf numFmtId="0" fontId="4" fillId="2" borderId="1" xfId="13" applyFont="1" applyFill="1" applyBorder="1" applyAlignment="1">
      <alignment horizontal="center" vertical="center"/>
    </xf>
    <xf numFmtId="0" fontId="4" fillId="2" borderId="2" xfId="13" applyFont="1" applyFill="1" applyBorder="1" applyAlignment="1">
      <alignment horizontal="center" vertical="center"/>
    </xf>
    <xf numFmtId="0" fontId="4" fillId="2" borderId="3" xfId="13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2" fillId="2" borderId="5" xfId="13" applyFont="1" applyFill="1" applyBorder="1" applyAlignment="1">
      <alignment horizontal="center" vertical="center" wrapText="1"/>
    </xf>
    <xf numFmtId="0" fontId="2" fillId="2" borderId="11" xfId="13" applyFont="1" applyFill="1" applyBorder="1" applyAlignment="1">
      <alignment horizontal="center" vertical="center" wrapText="1"/>
    </xf>
    <xf numFmtId="0" fontId="2" fillId="2" borderId="4" xfId="13" applyFont="1" applyFill="1" applyBorder="1" applyAlignment="1">
      <alignment horizontal="center" vertical="center" wrapText="1"/>
    </xf>
    <xf numFmtId="43" fontId="2" fillId="2" borderId="4" xfId="13" applyNumberFormat="1" applyFont="1" applyFill="1" applyBorder="1" applyAlignment="1">
      <alignment horizontal="center" wrapText="1"/>
    </xf>
    <xf numFmtId="43" fontId="2" fillId="2" borderId="5" xfId="13" applyNumberFormat="1" applyFont="1" applyFill="1" applyBorder="1" applyAlignment="1">
      <alignment horizontal="center" wrapText="1"/>
    </xf>
    <xf numFmtId="9" fontId="2" fillId="3" borderId="4" xfId="13" applyNumberFormat="1" applyFont="1" applyFill="1" applyBorder="1" applyAlignment="1">
      <alignment horizontal="center" vertical="center" wrapText="1"/>
    </xf>
    <xf numFmtId="9" fontId="2" fillId="3" borderId="5" xfId="13" applyNumberFormat="1" applyFont="1" applyFill="1" applyBorder="1" applyAlignment="1">
      <alignment horizontal="center" vertical="center" wrapText="1"/>
    </xf>
  </cellXfs>
  <cellStyles count="23">
    <cellStyle name="Millares 2 2" xfId="17"/>
    <cellStyle name="Millares 2 3" xfId="3"/>
    <cellStyle name="Millares 5" xfId="1"/>
    <cellStyle name="Moneda 2 2" xfId="10"/>
    <cellStyle name="Normal" xfId="0" builtinId="0"/>
    <cellStyle name="Normal 10" xfId="2"/>
    <cellStyle name="Normal 15" xfId="7"/>
    <cellStyle name="Normal 2" xfId="12"/>
    <cellStyle name="Normal 2 2" xfId="8"/>
    <cellStyle name="Normal 3" xfId="14"/>
    <cellStyle name="Normal 3 2" xfId="19"/>
    <cellStyle name="Normal 4" xfId="15"/>
    <cellStyle name="Normal 6 3 2 2" xfId="18"/>
    <cellStyle name="Normal 6 4" xfId="5"/>
    <cellStyle name="Normal 6 4 2" xfId="20"/>
    <cellStyle name="Normal 7 2" xfId="9"/>
    <cellStyle name="Normal 7 2 2" xfId="21"/>
    <cellStyle name="Normal 7 3 2" xfId="16"/>
    <cellStyle name="Normal 7 4" xfId="22"/>
    <cellStyle name="Normal 9 3" xfId="4"/>
    <cellStyle name="Normal_Formatos aspecto Financiero 2 2" xfId="6"/>
    <cellStyle name="Normal_transferencias presupuestales" xfId="13"/>
    <cellStyle name="Porcentual 2" xfId="11"/>
  </cellStyles>
  <dxfs count="4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105</xdr:row>
      <xdr:rowOff>6274</xdr:rowOff>
    </xdr:from>
    <xdr:to>
      <xdr:col>9</xdr:col>
      <xdr:colOff>0</xdr:colOff>
      <xdr:row>118</xdr:row>
      <xdr:rowOff>142876</xdr:rowOff>
    </xdr:to>
    <xdr:sp macro="" textlink="">
      <xdr:nvSpPr>
        <xdr:cNvPr id="2" name="1 CuadroTexto"/>
        <xdr:cNvSpPr txBox="1"/>
      </xdr:nvSpPr>
      <xdr:spPr>
        <a:xfrm>
          <a:off x="0" y="3806749"/>
          <a:ext cx="10820400" cy="225115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     </a:t>
          </a:r>
        </a:p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 Código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presupuestal.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 Nombre de la partida específica correspondiente.</a:t>
          </a:r>
        </a:p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 Presentar el importe del presupuesto original autorizado,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cada partida específica que tiene modificaciones.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just"/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4.-  Corresponde a la asignación que amplía el monto presupuestario autorizado del ramo o entidad. Estos recursos se cubren con ingresos adicionales al Presupuesto de Ingresos (autorizados en la respectiva Ley de Ingresos), 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mantener el equilibrio presupuestal.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 </a:t>
          </a:r>
          <a:r>
            <a:rPr lang="es-ES" sz="900" b="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Corresponde a las adiciones compensadas, y que representan la suma a la asignación presupuestaria, proveniente de una reducción por igual suma a la asignación de una o varias claves presupuestarias del mismo ramo, que no altera el total del presupuesto del ente.  Representa</a:t>
          </a:r>
          <a:r>
            <a:rPr lang="es-ES" sz="900" b="0" i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incremento al monto del presupuesto aprobado o a la adición líquida.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suma total de esta columna deberá ser igual al total de la columna número 6.</a:t>
          </a:r>
          <a:endParaRPr lang="es-ES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 Corresponde a  los traspasos de  recursos presupuestarios, cuyo movimiento  consiste en trasladar el importe total o parcial de la asignación de una clave presupuestaria a otra, previa autorización. La suma de esta columna será igual a la #5.</a:t>
          </a:r>
        </a:p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 Es la asignación  presupuestal modificada,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producto del presupuesto original,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más las  ampliaciones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las transferencias.   </a:t>
          </a:r>
        </a:p>
        <a:p>
          <a:pPr marL="0" indent="0" algn="just"/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</a:t>
          </a:r>
          <a:r>
            <a:rPr lang="es-ES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Representa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el porcentaje de variación entre el presupuesto modificado y el presupuesto aprobado (Columna 7 entre Col.3).</a:t>
          </a:r>
        </a:p>
        <a:p>
          <a:pPr marL="0" indent="0" algn="just"/>
          <a:r>
            <a:rPr lang="es-ES" sz="9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Breve aclaración o justificación de las variaciones porcentuales (Col. 8)  que hubieren, en su caso, superado el 10%, se podrá utilizar una anexo en caso de considerarlo necesario para presentar un mayor detalle.</a:t>
          </a:r>
        </a:p>
        <a:p>
          <a:pPr marL="0" indent="0" algn="just"/>
          <a:r>
            <a:rPr lang="es-ES" sz="9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</a:t>
          </a:r>
          <a:r>
            <a:rPr lang="es-ES" sz="9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Total de las modificaciones presupuestales realizadas durante el </a:t>
          </a:r>
          <a:r>
            <a:rPr lang="es-ES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periodo.</a:t>
          </a:r>
        </a:p>
      </xdr:txBody>
    </xdr:sp>
    <xdr:clientData/>
  </xdr:twoCellAnchor>
  <xdr:twoCellAnchor>
    <xdr:from>
      <xdr:col>0</xdr:col>
      <xdr:colOff>38100</xdr:colOff>
      <xdr:row>96</xdr:row>
      <xdr:rowOff>0</xdr:rowOff>
    </xdr:from>
    <xdr:to>
      <xdr:col>1</xdr:col>
      <xdr:colOff>1152525</xdr:colOff>
      <xdr:row>98</xdr:row>
      <xdr:rowOff>106974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38100" y="16640175"/>
          <a:ext cx="1809750" cy="430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2593732</xdr:colOff>
      <xdr:row>95</xdr:row>
      <xdr:rowOff>153133</xdr:rowOff>
    </xdr:from>
    <xdr:to>
      <xdr:col>2</xdr:col>
      <xdr:colOff>745882</xdr:colOff>
      <xdr:row>98</xdr:row>
      <xdr:rowOff>107707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289057" y="16631383"/>
          <a:ext cx="1771650" cy="440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316524</xdr:colOff>
      <xdr:row>96</xdr:row>
      <xdr:rowOff>19783</xdr:rowOff>
    </xdr:from>
    <xdr:to>
      <xdr:col>6</xdr:col>
      <xdr:colOff>230799</xdr:colOff>
      <xdr:row>98</xdr:row>
      <xdr:rowOff>136282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507774" y="16659958"/>
          <a:ext cx="1809750" cy="440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8</xdr:col>
      <xdr:colOff>76200</xdr:colOff>
      <xdr:row>95</xdr:row>
      <xdr:rowOff>120162</xdr:rowOff>
    </xdr:from>
    <xdr:to>
      <xdr:col>8</xdr:col>
      <xdr:colOff>1409700</xdr:colOff>
      <xdr:row>97</xdr:row>
      <xdr:rowOff>148737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086975" y="16598412"/>
          <a:ext cx="1333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90121</xdr:colOff>
      <xdr:row>101</xdr:row>
      <xdr:rowOff>1465</xdr:rowOff>
    </xdr:from>
    <xdr:to>
      <xdr:col>1</xdr:col>
      <xdr:colOff>1204546</xdr:colOff>
      <xdr:row>104</xdr:row>
      <xdr:rowOff>19782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90121" y="17451265"/>
          <a:ext cx="1809750" cy="5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2780568</xdr:colOff>
      <xdr:row>100</xdr:row>
      <xdr:rowOff>154598</xdr:rowOff>
    </xdr:from>
    <xdr:to>
      <xdr:col>2</xdr:col>
      <xdr:colOff>751743</xdr:colOff>
      <xdr:row>107</xdr:row>
      <xdr:rowOff>21249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3475893" y="17442473"/>
          <a:ext cx="1590675" cy="1000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376604</xdr:colOff>
      <xdr:row>101</xdr:row>
      <xdr:rowOff>2199</xdr:rowOff>
    </xdr:from>
    <xdr:to>
      <xdr:col>6</xdr:col>
      <xdr:colOff>290879</xdr:colOff>
      <xdr:row>104</xdr:row>
      <xdr:rowOff>78399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6567854" y="17451999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8</xdr:col>
      <xdr:colOff>12457</xdr:colOff>
      <xdr:row>100</xdr:row>
      <xdr:rowOff>145806</xdr:rowOff>
    </xdr:from>
    <xdr:to>
      <xdr:col>8</xdr:col>
      <xdr:colOff>1536456</xdr:colOff>
      <xdr:row>106</xdr:row>
      <xdr:rowOff>107707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10023232" y="17433681"/>
          <a:ext cx="1523999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showGridLines="0" tabSelected="1" topLeftCell="A45" zoomScaleNormal="100" zoomScaleSheetLayoutView="90" workbookViewId="0">
      <selection activeCell="A52" sqref="A52:I104"/>
    </sheetView>
  </sheetViews>
  <sheetFormatPr baseColWidth="10" defaultRowHeight="12.75" x14ac:dyDescent="0.2"/>
  <cols>
    <col min="1" max="1" width="10.42578125" style="2" customWidth="1"/>
    <col min="2" max="2" width="54.28515625" style="2" customWidth="1"/>
    <col min="3" max="3" width="13.7109375" style="67" customWidth="1"/>
    <col min="4" max="6" width="12.42578125" style="67" bestFit="1" customWidth="1"/>
    <col min="7" max="7" width="13.5703125" style="67" customWidth="1"/>
    <col min="8" max="8" width="8.7109375" style="26" customWidth="1"/>
    <col min="9" max="9" width="33.7109375" style="2" customWidth="1"/>
    <col min="10" max="256" width="11.42578125" style="2"/>
    <col min="257" max="257" width="12.140625" style="2" customWidth="1"/>
    <col min="258" max="258" width="33.140625" style="2" customWidth="1"/>
    <col min="259" max="259" width="13.7109375" style="2" customWidth="1"/>
    <col min="260" max="260" width="14.42578125" style="2" customWidth="1"/>
    <col min="261" max="261" width="14.140625" style="2" customWidth="1"/>
    <col min="262" max="262" width="14.28515625" style="2" customWidth="1"/>
    <col min="263" max="263" width="14.5703125" style="2" customWidth="1"/>
    <col min="264" max="264" width="14.28515625" style="2" customWidth="1"/>
    <col min="265" max="265" width="31.5703125" style="2" customWidth="1"/>
    <col min="266" max="512" width="11.42578125" style="2"/>
    <col min="513" max="513" width="12.140625" style="2" customWidth="1"/>
    <col min="514" max="514" width="33.140625" style="2" customWidth="1"/>
    <col min="515" max="515" width="13.7109375" style="2" customWidth="1"/>
    <col min="516" max="516" width="14.42578125" style="2" customWidth="1"/>
    <col min="517" max="517" width="14.140625" style="2" customWidth="1"/>
    <col min="518" max="518" width="14.28515625" style="2" customWidth="1"/>
    <col min="519" max="519" width="14.5703125" style="2" customWidth="1"/>
    <col min="520" max="520" width="14.28515625" style="2" customWidth="1"/>
    <col min="521" max="521" width="31.5703125" style="2" customWidth="1"/>
    <col min="522" max="768" width="11.42578125" style="2"/>
    <col min="769" max="769" width="12.140625" style="2" customWidth="1"/>
    <col min="770" max="770" width="33.140625" style="2" customWidth="1"/>
    <col min="771" max="771" width="13.7109375" style="2" customWidth="1"/>
    <col min="772" max="772" width="14.42578125" style="2" customWidth="1"/>
    <col min="773" max="773" width="14.140625" style="2" customWidth="1"/>
    <col min="774" max="774" width="14.28515625" style="2" customWidth="1"/>
    <col min="775" max="775" width="14.5703125" style="2" customWidth="1"/>
    <col min="776" max="776" width="14.28515625" style="2" customWidth="1"/>
    <col min="777" max="777" width="31.5703125" style="2" customWidth="1"/>
    <col min="778" max="1024" width="11.42578125" style="2"/>
    <col min="1025" max="1025" width="12.140625" style="2" customWidth="1"/>
    <col min="1026" max="1026" width="33.140625" style="2" customWidth="1"/>
    <col min="1027" max="1027" width="13.7109375" style="2" customWidth="1"/>
    <col min="1028" max="1028" width="14.42578125" style="2" customWidth="1"/>
    <col min="1029" max="1029" width="14.140625" style="2" customWidth="1"/>
    <col min="1030" max="1030" width="14.28515625" style="2" customWidth="1"/>
    <col min="1031" max="1031" width="14.5703125" style="2" customWidth="1"/>
    <col min="1032" max="1032" width="14.28515625" style="2" customWidth="1"/>
    <col min="1033" max="1033" width="31.5703125" style="2" customWidth="1"/>
    <col min="1034" max="1280" width="11.42578125" style="2"/>
    <col min="1281" max="1281" width="12.140625" style="2" customWidth="1"/>
    <col min="1282" max="1282" width="33.140625" style="2" customWidth="1"/>
    <col min="1283" max="1283" width="13.7109375" style="2" customWidth="1"/>
    <col min="1284" max="1284" width="14.42578125" style="2" customWidth="1"/>
    <col min="1285" max="1285" width="14.140625" style="2" customWidth="1"/>
    <col min="1286" max="1286" width="14.28515625" style="2" customWidth="1"/>
    <col min="1287" max="1287" width="14.5703125" style="2" customWidth="1"/>
    <col min="1288" max="1288" width="14.28515625" style="2" customWidth="1"/>
    <col min="1289" max="1289" width="31.5703125" style="2" customWidth="1"/>
    <col min="1290" max="1536" width="11.42578125" style="2"/>
    <col min="1537" max="1537" width="12.140625" style="2" customWidth="1"/>
    <col min="1538" max="1538" width="33.140625" style="2" customWidth="1"/>
    <col min="1539" max="1539" width="13.7109375" style="2" customWidth="1"/>
    <col min="1540" max="1540" width="14.42578125" style="2" customWidth="1"/>
    <col min="1541" max="1541" width="14.140625" style="2" customWidth="1"/>
    <col min="1542" max="1542" width="14.28515625" style="2" customWidth="1"/>
    <col min="1543" max="1543" width="14.5703125" style="2" customWidth="1"/>
    <col min="1544" max="1544" width="14.28515625" style="2" customWidth="1"/>
    <col min="1545" max="1545" width="31.5703125" style="2" customWidth="1"/>
    <col min="1546" max="1792" width="11.42578125" style="2"/>
    <col min="1793" max="1793" width="12.140625" style="2" customWidth="1"/>
    <col min="1794" max="1794" width="33.140625" style="2" customWidth="1"/>
    <col min="1795" max="1795" width="13.7109375" style="2" customWidth="1"/>
    <col min="1796" max="1796" width="14.42578125" style="2" customWidth="1"/>
    <col min="1797" max="1797" width="14.140625" style="2" customWidth="1"/>
    <col min="1798" max="1798" width="14.28515625" style="2" customWidth="1"/>
    <col min="1799" max="1799" width="14.5703125" style="2" customWidth="1"/>
    <col min="1800" max="1800" width="14.28515625" style="2" customWidth="1"/>
    <col min="1801" max="1801" width="31.5703125" style="2" customWidth="1"/>
    <col min="1802" max="2048" width="11.42578125" style="2"/>
    <col min="2049" max="2049" width="12.140625" style="2" customWidth="1"/>
    <col min="2050" max="2050" width="33.140625" style="2" customWidth="1"/>
    <col min="2051" max="2051" width="13.7109375" style="2" customWidth="1"/>
    <col min="2052" max="2052" width="14.42578125" style="2" customWidth="1"/>
    <col min="2053" max="2053" width="14.140625" style="2" customWidth="1"/>
    <col min="2054" max="2054" width="14.28515625" style="2" customWidth="1"/>
    <col min="2055" max="2055" width="14.5703125" style="2" customWidth="1"/>
    <col min="2056" max="2056" width="14.28515625" style="2" customWidth="1"/>
    <col min="2057" max="2057" width="31.5703125" style="2" customWidth="1"/>
    <col min="2058" max="2304" width="11.42578125" style="2"/>
    <col min="2305" max="2305" width="12.140625" style="2" customWidth="1"/>
    <col min="2306" max="2306" width="33.140625" style="2" customWidth="1"/>
    <col min="2307" max="2307" width="13.7109375" style="2" customWidth="1"/>
    <col min="2308" max="2308" width="14.42578125" style="2" customWidth="1"/>
    <col min="2309" max="2309" width="14.140625" style="2" customWidth="1"/>
    <col min="2310" max="2310" width="14.28515625" style="2" customWidth="1"/>
    <col min="2311" max="2311" width="14.5703125" style="2" customWidth="1"/>
    <col min="2312" max="2312" width="14.28515625" style="2" customWidth="1"/>
    <col min="2313" max="2313" width="31.5703125" style="2" customWidth="1"/>
    <col min="2314" max="2560" width="11.42578125" style="2"/>
    <col min="2561" max="2561" width="12.140625" style="2" customWidth="1"/>
    <col min="2562" max="2562" width="33.140625" style="2" customWidth="1"/>
    <col min="2563" max="2563" width="13.7109375" style="2" customWidth="1"/>
    <col min="2564" max="2564" width="14.42578125" style="2" customWidth="1"/>
    <col min="2565" max="2565" width="14.140625" style="2" customWidth="1"/>
    <col min="2566" max="2566" width="14.28515625" style="2" customWidth="1"/>
    <col min="2567" max="2567" width="14.5703125" style="2" customWidth="1"/>
    <col min="2568" max="2568" width="14.28515625" style="2" customWidth="1"/>
    <col min="2569" max="2569" width="31.5703125" style="2" customWidth="1"/>
    <col min="2570" max="2816" width="11.42578125" style="2"/>
    <col min="2817" max="2817" width="12.140625" style="2" customWidth="1"/>
    <col min="2818" max="2818" width="33.140625" style="2" customWidth="1"/>
    <col min="2819" max="2819" width="13.7109375" style="2" customWidth="1"/>
    <col min="2820" max="2820" width="14.42578125" style="2" customWidth="1"/>
    <col min="2821" max="2821" width="14.140625" style="2" customWidth="1"/>
    <col min="2822" max="2822" width="14.28515625" style="2" customWidth="1"/>
    <col min="2823" max="2823" width="14.5703125" style="2" customWidth="1"/>
    <col min="2824" max="2824" width="14.28515625" style="2" customWidth="1"/>
    <col min="2825" max="2825" width="31.5703125" style="2" customWidth="1"/>
    <col min="2826" max="3072" width="11.42578125" style="2"/>
    <col min="3073" max="3073" width="12.140625" style="2" customWidth="1"/>
    <col min="3074" max="3074" width="33.140625" style="2" customWidth="1"/>
    <col min="3075" max="3075" width="13.7109375" style="2" customWidth="1"/>
    <col min="3076" max="3076" width="14.42578125" style="2" customWidth="1"/>
    <col min="3077" max="3077" width="14.140625" style="2" customWidth="1"/>
    <col min="3078" max="3078" width="14.28515625" style="2" customWidth="1"/>
    <col min="3079" max="3079" width="14.5703125" style="2" customWidth="1"/>
    <col min="3080" max="3080" width="14.28515625" style="2" customWidth="1"/>
    <col min="3081" max="3081" width="31.5703125" style="2" customWidth="1"/>
    <col min="3082" max="3328" width="11.42578125" style="2"/>
    <col min="3329" max="3329" width="12.140625" style="2" customWidth="1"/>
    <col min="3330" max="3330" width="33.140625" style="2" customWidth="1"/>
    <col min="3331" max="3331" width="13.7109375" style="2" customWidth="1"/>
    <col min="3332" max="3332" width="14.42578125" style="2" customWidth="1"/>
    <col min="3333" max="3333" width="14.140625" style="2" customWidth="1"/>
    <col min="3334" max="3334" width="14.28515625" style="2" customWidth="1"/>
    <col min="3335" max="3335" width="14.5703125" style="2" customWidth="1"/>
    <col min="3336" max="3336" width="14.28515625" style="2" customWidth="1"/>
    <col min="3337" max="3337" width="31.5703125" style="2" customWidth="1"/>
    <col min="3338" max="3584" width="11.42578125" style="2"/>
    <col min="3585" max="3585" width="12.140625" style="2" customWidth="1"/>
    <col min="3586" max="3586" width="33.140625" style="2" customWidth="1"/>
    <col min="3587" max="3587" width="13.7109375" style="2" customWidth="1"/>
    <col min="3588" max="3588" width="14.42578125" style="2" customWidth="1"/>
    <col min="3589" max="3589" width="14.140625" style="2" customWidth="1"/>
    <col min="3590" max="3590" width="14.28515625" style="2" customWidth="1"/>
    <col min="3591" max="3591" width="14.5703125" style="2" customWidth="1"/>
    <col min="3592" max="3592" width="14.28515625" style="2" customWidth="1"/>
    <col min="3593" max="3593" width="31.5703125" style="2" customWidth="1"/>
    <col min="3594" max="3840" width="11.42578125" style="2"/>
    <col min="3841" max="3841" width="12.140625" style="2" customWidth="1"/>
    <col min="3842" max="3842" width="33.140625" style="2" customWidth="1"/>
    <col min="3843" max="3843" width="13.7109375" style="2" customWidth="1"/>
    <col min="3844" max="3844" width="14.42578125" style="2" customWidth="1"/>
    <col min="3845" max="3845" width="14.140625" style="2" customWidth="1"/>
    <col min="3846" max="3846" width="14.28515625" style="2" customWidth="1"/>
    <col min="3847" max="3847" width="14.5703125" style="2" customWidth="1"/>
    <col min="3848" max="3848" width="14.28515625" style="2" customWidth="1"/>
    <col min="3849" max="3849" width="31.5703125" style="2" customWidth="1"/>
    <col min="3850" max="4096" width="11.42578125" style="2"/>
    <col min="4097" max="4097" width="12.140625" style="2" customWidth="1"/>
    <col min="4098" max="4098" width="33.140625" style="2" customWidth="1"/>
    <col min="4099" max="4099" width="13.7109375" style="2" customWidth="1"/>
    <col min="4100" max="4100" width="14.42578125" style="2" customWidth="1"/>
    <col min="4101" max="4101" width="14.140625" style="2" customWidth="1"/>
    <col min="4102" max="4102" width="14.28515625" style="2" customWidth="1"/>
    <col min="4103" max="4103" width="14.5703125" style="2" customWidth="1"/>
    <col min="4104" max="4104" width="14.28515625" style="2" customWidth="1"/>
    <col min="4105" max="4105" width="31.5703125" style="2" customWidth="1"/>
    <col min="4106" max="4352" width="11.42578125" style="2"/>
    <col min="4353" max="4353" width="12.140625" style="2" customWidth="1"/>
    <col min="4354" max="4354" width="33.140625" style="2" customWidth="1"/>
    <col min="4355" max="4355" width="13.7109375" style="2" customWidth="1"/>
    <col min="4356" max="4356" width="14.42578125" style="2" customWidth="1"/>
    <col min="4357" max="4357" width="14.140625" style="2" customWidth="1"/>
    <col min="4358" max="4358" width="14.28515625" style="2" customWidth="1"/>
    <col min="4359" max="4359" width="14.5703125" style="2" customWidth="1"/>
    <col min="4360" max="4360" width="14.28515625" style="2" customWidth="1"/>
    <col min="4361" max="4361" width="31.5703125" style="2" customWidth="1"/>
    <col min="4362" max="4608" width="11.42578125" style="2"/>
    <col min="4609" max="4609" width="12.140625" style="2" customWidth="1"/>
    <col min="4610" max="4610" width="33.140625" style="2" customWidth="1"/>
    <col min="4611" max="4611" width="13.7109375" style="2" customWidth="1"/>
    <col min="4612" max="4612" width="14.42578125" style="2" customWidth="1"/>
    <col min="4613" max="4613" width="14.140625" style="2" customWidth="1"/>
    <col min="4614" max="4614" width="14.28515625" style="2" customWidth="1"/>
    <col min="4615" max="4615" width="14.5703125" style="2" customWidth="1"/>
    <col min="4616" max="4616" width="14.28515625" style="2" customWidth="1"/>
    <col min="4617" max="4617" width="31.5703125" style="2" customWidth="1"/>
    <col min="4618" max="4864" width="11.42578125" style="2"/>
    <col min="4865" max="4865" width="12.140625" style="2" customWidth="1"/>
    <col min="4866" max="4866" width="33.140625" style="2" customWidth="1"/>
    <col min="4867" max="4867" width="13.7109375" style="2" customWidth="1"/>
    <col min="4868" max="4868" width="14.42578125" style="2" customWidth="1"/>
    <col min="4869" max="4869" width="14.140625" style="2" customWidth="1"/>
    <col min="4870" max="4870" width="14.28515625" style="2" customWidth="1"/>
    <col min="4871" max="4871" width="14.5703125" style="2" customWidth="1"/>
    <col min="4872" max="4872" width="14.28515625" style="2" customWidth="1"/>
    <col min="4873" max="4873" width="31.5703125" style="2" customWidth="1"/>
    <col min="4874" max="5120" width="11.42578125" style="2"/>
    <col min="5121" max="5121" width="12.140625" style="2" customWidth="1"/>
    <col min="5122" max="5122" width="33.140625" style="2" customWidth="1"/>
    <col min="5123" max="5123" width="13.7109375" style="2" customWidth="1"/>
    <col min="5124" max="5124" width="14.42578125" style="2" customWidth="1"/>
    <col min="5125" max="5125" width="14.140625" style="2" customWidth="1"/>
    <col min="5126" max="5126" width="14.28515625" style="2" customWidth="1"/>
    <col min="5127" max="5127" width="14.5703125" style="2" customWidth="1"/>
    <col min="5128" max="5128" width="14.28515625" style="2" customWidth="1"/>
    <col min="5129" max="5129" width="31.5703125" style="2" customWidth="1"/>
    <col min="5130" max="5376" width="11.42578125" style="2"/>
    <col min="5377" max="5377" width="12.140625" style="2" customWidth="1"/>
    <col min="5378" max="5378" width="33.140625" style="2" customWidth="1"/>
    <col min="5379" max="5379" width="13.7109375" style="2" customWidth="1"/>
    <col min="5380" max="5380" width="14.42578125" style="2" customWidth="1"/>
    <col min="5381" max="5381" width="14.140625" style="2" customWidth="1"/>
    <col min="5382" max="5382" width="14.28515625" style="2" customWidth="1"/>
    <col min="5383" max="5383" width="14.5703125" style="2" customWidth="1"/>
    <col min="5384" max="5384" width="14.28515625" style="2" customWidth="1"/>
    <col min="5385" max="5385" width="31.5703125" style="2" customWidth="1"/>
    <col min="5386" max="5632" width="11.42578125" style="2"/>
    <col min="5633" max="5633" width="12.140625" style="2" customWidth="1"/>
    <col min="5634" max="5634" width="33.140625" style="2" customWidth="1"/>
    <col min="5635" max="5635" width="13.7109375" style="2" customWidth="1"/>
    <col min="5636" max="5636" width="14.42578125" style="2" customWidth="1"/>
    <col min="5637" max="5637" width="14.140625" style="2" customWidth="1"/>
    <col min="5638" max="5638" width="14.28515625" style="2" customWidth="1"/>
    <col min="5639" max="5639" width="14.5703125" style="2" customWidth="1"/>
    <col min="5640" max="5640" width="14.28515625" style="2" customWidth="1"/>
    <col min="5641" max="5641" width="31.5703125" style="2" customWidth="1"/>
    <col min="5642" max="5888" width="11.42578125" style="2"/>
    <col min="5889" max="5889" width="12.140625" style="2" customWidth="1"/>
    <col min="5890" max="5890" width="33.140625" style="2" customWidth="1"/>
    <col min="5891" max="5891" width="13.7109375" style="2" customWidth="1"/>
    <col min="5892" max="5892" width="14.42578125" style="2" customWidth="1"/>
    <col min="5893" max="5893" width="14.140625" style="2" customWidth="1"/>
    <col min="5894" max="5894" width="14.28515625" style="2" customWidth="1"/>
    <col min="5895" max="5895" width="14.5703125" style="2" customWidth="1"/>
    <col min="5896" max="5896" width="14.28515625" style="2" customWidth="1"/>
    <col min="5897" max="5897" width="31.5703125" style="2" customWidth="1"/>
    <col min="5898" max="6144" width="11.42578125" style="2"/>
    <col min="6145" max="6145" width="12.140625" style="2" customWidth="1"/>
    <col min="6146" max="6146" width="33.140625" style="2" customWidth="1"/>
    <col min="6147" max="6147" width="13.7109375" style="2" customWidth="1"/>
    <col min="6148" max="6148" width="14.42578125" style="2" customWidth="1"/>
    <col min="6149" max="6149" width="14.140625" style="2" customWidth="1"/>
    <col min="6150" max="6150" width="14.28515625" style="2" customWidth="1"/>
    <col min="6151" max="6151" width="14.5703125" style="2" customWidth="1"/>
    <col min="6152" max="6152" width="14.28515625" style="2" customWidth="1"/>
    <col min="6153" max="6153" width="31.5703125" style="2" customWidth="1"/>
    <col min="6154" max="6400" width="11.42578125" style="2"/>
    <col min="6401" max="6401" width="12.140625" style="2" customWidth="1"/>
    <col min="6402" max="6402" width="33.140625" style="2" customWidth="1"/>
    <col min="6403" max="6403" width="13.7109375" style="2" customWidth="1"/>
    <col min="6404" max="6404" width="14.42578125" style="2" customWidth="1"/>
    <col min="6405" max="6405" width="14.140625" style="2" customWidth="1"/>
    <col min="6406" max="6406" width="14.28515625" style="2" customWidth="1"/>
    <col min="6407" max="6407" width="14.5703125" style="2" customWidth="1"/>
    <col min="6408" max="6408" width="14.28515625" style="2" customWidth="1"/>
    <col min="6409" max="6409" width="31.5703125" style="2" customWidth="1"/>
    <col min="6410" max="6656" width="11.42578125" style="2"/>
    <col min="6657" max="6657" width="12.140625" style="2" customWidth="1"/>
    <col min="6658" max="6658" width="33.140625" style="2" customWidth="1"/>
    <col min="6659" max="6659" width="13.7109375" style="2" customWidth="1"/>
    <col min="6660" max="6660" width="14.42578125" style="2" customWidth="1"/>
    <col min="6661" max="6661" width="14.140625" style="2" customWidth="1"/>
    <col min="6662" max="6662" width="14.28515625" style="2" customWidth="1"/>
    <col min="6663" max="6663" width="14.5703125" style="2" customWidth="1"/>
    <col min="6664" max="6664" width="14.28515625" style="2" customWidth="1"/>
    <col min="6665" max="6665" width="31.5703125" style="2" customWidth="1"/>
    <col min="6666" max="6912" width="11.42578125" style="2"/>
    <col min="6913" max="6913" width="12.140625" style="2" customWidth="1"/>
    <col min="6914" max="6914" width="33.140625" style="2" customWidth="1"/>
    <col min="6915" max="6915" width="13.7109375" style="2" customWidth="1"/>
    <col min="6916" max="6916" width="14.42578125" style="2" customWidth="1"/>
    <col min="6917" max="6917" width="14.140625" style="2" customWidth="1"/>
    <col min="6918" max="6918" width="14.28515625" style="2" customWidth="1"/>
    <col min="6919" max="6919" width="14.5703125" style="2" customWidth="1"/>
    <col min="6920" max="6920" width="14.28515625" style="2" customWidth="1"/>
    <col min="6921" max="6921" width="31.5703125" style="2" customWidth="1"/>
    <col min="6922" max="7168" width="11.42578125" style="2"/>
    <col min="7169" max="7169" width="12.140625" style="2" customWidth="1"/>
    <col min="7170" max="7170" width="33.140625" style="2" customWidth="1"/>
    <col min="7171" max="7171" width="13.7109375" style="2" customWidth="1"/>
    <col min="7172" max="7172" width="14.42578125" style="2" customWidth="1"/>
    <col min="7173" max="7173" width="14.140625" style="2" customWidth="1"/>
    <col min="7174" max="7174" width="14.28515625" style="2" customWidth="1"/>
    <col min="7175" max="7175" width="14.5703125" style="2" customWidth="1"/>
    <col min="7176" max="7176" width="14.28515625" style="2" customWidth="1"/>
    <col min="7177" max="7177" width="31.5703125" style="2" customWidth="1"/>
    <col min="7178" max="7424" width="11.42578125" style="2"/>
    <col min="7425" max="7425" width="12.140625" style="2" customWidth="1"/>
    <col min="7426" max="7426" width="33.140625" style="2" customWidth="1"/>
    <col min="7427" max="7427" width="13.7109375" style="2" customWidth="1"/>
    <col min="7428" max="7428" width="14.42578125" style="2" customWidth="1"/>
    <col min="7429" max="7429" width="14.140625" style="2" customWidth="1"/>
    <col min="7430" max="7430" width="14.28515625" style="2" customWidth="1"/>
    <col min="7431" max="7431" width="14.5703125" style="2" customWidth="1"/>
    <col min="7432" max="7432" width="14.28515625" style="2" customWidth="1"/>
    <col min="7433" max="7433" width="31.5703125" style="2" customWidth="1"/>
    <col min="7434" max="7680" width="11.42578125" style="2"/>
    <col min="7681" max="7681" width="12.140625" style="2" customWidth="1"/>
    <col min="7682" max="7682" width="33.140625" style="2" customWidth="1"/>
    <col min="7683" max="7683" width="13.7109375" style="2" customWidth="1"/>
    <col min="7684" max="7684" width="14.42578125" style="2" customWidth="1"/>
    <col min="7685" max="7685" width="14.140625" style="2" customWidth="1"/>
    <col min="7686" max="7686" width="14.28515625" style="2" customWidth="1"/>
    <col min="7687" max="7687" width="14.5703125" style="2" customWidth="1"/>
    <col min="7688" max="7688" width="14.28515625" style="2" customWidth="1"/>
    <col min="7689" max="7689" width="31.5703125" style="2" customWidth="1"/>
    <col min="7690" max="7936" width="11.42578125" style="2"/>
    <col min="7937" max="7937" width="12.140625" style="2" customWidth="1"/>
    <col min="7938" max="7938" width="33.140625" style="2" customWidth="1"/>
    <col min="7939" max="7939" width="13.7109375" style="2" customWidth="1"/>
    <col min="7940" max="7940" width="14.42578125" style="2" customWidth="1"/>
    <col min="7941" max="7941" width="14.140625" style="2" customWidth="1"/>
    <col min="7942" max="7942" width="14.28515625" style="2" customWidth="1"/>
    <col min="7943" max="7943" width="14.5703125" style="2" customWidth="1"/>
    <col min="7944" max="7944" width="14.28515625" style="2" customWidth="1"/>
    <col min="7945" max="7945" width="31.5703125" style="2" customWidth="1"/>
    <col min="7946" max="8192" width="11.42578125" style="2"/>
    <col min="8193" max="8193" width="12.140625" style="2" customWidth="1"/>
    <col min="8194" max="8194" width="33.140625" style="2" customWidth="1"/>
    <col min="8195" max="8195" width="13.7109375" style="2" customWidth="1"/>
    <col min="8196" max="8196" width="14.42578125" style="2" customWidth="1"/>
    <col min="8197" max="8197" width="14.140625" style="2" customWidth="1"/>
    <col min="8198" max="8198" width="14.28515625" style="2" customWidth="1"/>
    <col min="8199" max="8199" width="14.5703125" style="2" customWidth="1"/>
    <col min="8200" max="8200" width="14.28515625" style="2" customWidth="1"/>
    <col min="8201" max="8201" width="31.5703125" style="2" customWidth="1"/>
    <col min="8202" max="8448" width="11.42578125" style="2"/>
    <col min="8449" max="8449" width="12.140625" style="2" customWidth="1"/>
    <col min="8450" max="8450" width="33.140625" style="2" customWidth="1"/>
    <col min="8451" max="8451" width="13.7109375" style="2" customWidth="1"/>
    <col min="8452" max="8452" width="14.42578125" style="2" customWidth="1"/>
    <col min="8453" max="8453" width="14.140625" style="2" customWidth="1"/>
    <col min="8454" max="8454" width="14.28515625" style="2" customWidth="1"/>
    <col min="8455" max="8455" width="14.5703125" style="2" customWidth="1"/>
    <col min="8456" max="8456" width="14.28515625" style="2" customWidth="1"/>
    <col min="8457" max="8457" width="31.5703125" style="2" customWidth="1"/>
    <col min="8458" max="8704" width="11.42578125" style="2"/>
    <col min="8705" max="8705" width="12.140625" style="2" customWidth="1"/>
    <col min="8706" max="8706" width="33.140625" style="2" customWidth="1"/>
    <col min="8707" max="8707" width="13.7109375" style="2" customWidth="1"/>
    <col min="8708" max="8708" width="14.42578125" style="2" customWidth="1"/>
    <col min="8709" max="8709" width="14.140625" style="2" customWidth="1"/>
    <col min="8710" max="8710" width="14.28515625" style="2" customWidth="1"/>
    <col min="8711" max="8711" width="14.5703125" style="2" customWidth="1"/>
    <col min="8712" max="8712" width="14.28515625" style="2" customWidth="1"/>
    <col min="8713" max="8713" width="31.5703125" style="2" customWidth="1"/>
    <col min="8714" max="8960" width="11.42578125" style="2"/>
    <col min="8961" max="8961" width="12.140625" style="2" customWidth="1"/>
    <col min="8962" max="8962" width="33.140625" style="2" customWidth="1"/>
    <col min="8963" max="8963" width="13.7109375" style="2" customWidth="1"/>
    <col min="8964" max="8964" width="14.42578125" style="2" customWidth="1"/>
    <col min="8965" max="8965" width="14.140625" style="2" customWidth="1"/>
    <col min="8966" max="8966" width="14.28515625" style="2" customWidth="1"/>
    <col min="8967" max="8967" width="14.5703125" style="2" customWidth="1"/>
    <col min="8968" max="8968" width="14.28515625" style="2" customWidth="1"/>
    <col min="8969" max="8969" width="31.5703125" style="2" customWidth="1"/>
    <col min="8970" max="9216" width="11.42578125" style="2"/>
    <col min="9217" max="9217" width="12.140625" style="2" customWidth="1"/>
    <col min="9218" max="9218" width="33.140625" style="2" customWidth="1"/>
    <col min="9219" max="9219" width="13.7109375" style="2" customWidth="1"/>
    <col min="9220" max="9220" width="14.42578125" style="2" customWidth="1"/>
    <col min="9221" max="9221" width="14.140625" style="2" customWidth="1"/>
    <col min="9222" max="9222" width="14.28515625" style="2" customWidth="1"/>
    <col min="9223" max="9223" width="14.5703125" style="2" customWidth="1"/>
    <col min="9224" max="9224" width="14.28515625" style="2" customWidth="1"/>
    <col min="9225" max="9225" width="31.5703125" style="2" customWidth="1"/>
    <col min="9226" max="9472" width="11.42578125" style="2"/>
    <col min="9473" max="9473" width="12.140625" style="2" customWidth="1"/>
    <col min="9474" max="9474" width="33.140625" style="2" customWidth="1"/>
    <col min="9475" max="9475" width="13.7109375" style="2" customWidth="1"/>
    <col min="9476" max="9476" width="14.42578125" style="2" customWidth="1"/>
    <col min="9477" max="9477" width="14.140625" style="2" customWidth="1"/>
    <col min="9478" max="9478" width="14.28515625" style="2" customWidth="1"/>
    <col min="9479" max="9479" width="14.5703125" style="2" customWidth="1"/>
    <col min="9480" max="9480" width="14.28515625" style="2" customWidth="1"/>
    <col min="9481" max="9481" width="31.5703125" style="2" customWidth="1"/>
    <col min="9482" max="9728" width="11.42578125" style="2"/>
    <col min="9729" max="9729" width="12.140625" style="2" customWidth="1"/>
    <col min="9730" max="9730" width="33.140625" style="2" customWidth="1"/>
    <col min="9731" max="9731" width="13.7109375" style="2" customWidth="1"/>
    <col min="9732" max="9732" width="14.42578125" style="2" customWidth="1"/>
    <col min="9733" max="9733" width="14.140625" style="2" customWidth="1"/>
    <col min="9734" max="9734" width="14.28515625" style="2" customWidth="1"/>
    <col min="9735" max="9735" width="14.5703125" style="2" customWidth="1"/>
    <col min="9736" max="9736" width="14.28515625" style="2" customWidth="1"/>
    <col min="9737" max="9737" width="31.5703125" style="2" customWidth="1"/>
    <col min="9738" max="9984" width="11.42578125" style="2"/>
    <col min="9985" max="9985" width="12.140625" style="2" customWidth="1"/>
    <col min="9986" max="9986" width="33.140625" style="2" customWidth="1"/>
    <col min="9987" max="9987" width="13.7109375" style="2" customWidth="1"/>
    <col min="9988" max="9988" width="14.42578125" style="2" customWidth="1"/>
    <col min="9989" max="9989" width="14.140625" style="2" customWidth="1"/>
    <col min="9990" max="9990" width="14.28515625" style="2" customWidth="1"/>
    <col min="9991" max="9991" width="14.5703125" style="2" customWidth="1"/>
    <col min="9992" max="9992" width="14.28515625" style="2" customWidth="1"/>
    <col min="9993" max="9993" width="31.5703125" style="2" customWidth="1"/>
    <col min="9994" max="10240" width="11.42578125" style="2"/>
    <col min="10241" max="10241" width="12.140625" style="2" customWidth="1"/>
    <col min="10242" max="10242" width="33.140625" style="2" customWidth="1"/>
    <col min="10243" max="10243" width="13.7109375" style="2" customWidth="1"/>
    <col min="10244" max="10244" width="14.42578125" style="2" customWidth="1"/>
    <col min="10245" max="10245" width="14.140625" style="2" customWidth="1"/>
    <col min="10246" max="10246" width="14.28515625" style="2" customWidth="1"/>
    <col min="10247" max="10247" width="14.5703125" style="2" customWidth="1"/>
    <col min="10248" max="10248" width="14.28515625" style="2" customWidth="1"/>
    <col min="10249" max="10249" width="31.5703125" style="2" customWidth="1"/>
    <col min="10250" max="10496" width="11.42578125" style="2"/>
    <col min="10497" max="10497" width="12.140625" style="2" customWidth="1"/>
    <col min="10498" max="10498" width="33.140625" style="2" customWidth="1"/>
    <col min="10499" max="10499" width="13.7109375" style="2" customWidth="1"/>
    <col min="10500" max="10500" width="14.42578125" style="2" customWidth="1"/>
    <col min="10501" max="10501" width="14.140625" style="2" customWidth="1"/>
    <col min="10502" max="10502" width="14.28515625" style="2" customWidth="1"/>
    <col min="10503" max="10503" width="14.5703125" style="2" customWidth="1"/>
    <col min="10504" max="10504" width="14.28515625" style="2" customWidth="1"/>
    <col min="10505" max="10505" width="31.5703125" style="2" customWidth="1"/>
    <col min="10506" max="10752" width="11.42578125" style="2"/>
    <col min="10753" max="10753" width="12.140625" style="2" customWidth="1"/>
    <col min="10754" max="10754" width="33.140625" style="2" customWidth="1"/>
    <col min="10755" max="10755" width="13.7109375" style="2" customWidth="1"/>
    <col min="10756" max="10756" width="14.42578125" style="2" customWidth="1"/>
    <col min="10757" max="10757" width="14.140625" style="2" customWidth="1"/>
    <col min="10758" max="10758" width="14.28515625" style="2" customWidth="1"/>
    <col min="10759" max="10759" width="14.5703125" style="2" customWidth="1"/>
    <col min="10760" max="10760" width="14.28515625" style="2" customWidth="1"/>
    <col min="10761" max="10761" width="31.5703125" style="2" customWidth="1"/>
    <col min="10762" max="11008" width="11.42578125" style="2"/>
    <col min="11009" max="11009" width="12.140625" style="2" customWidth="1"/>
    <col min="11010" max="11010" width="33.140625" style="2" customWidth="1"/>
    <col min="11011" max="11011" width="13.7109375" style="2" customWidth="1"/>
    <col min="11012" max="11012" width="14.42578125" style="2" customWidth="1"/>
    <col min="11013" max="11013" width="14.140625" style="2" customWidth="1"/>
    <col min="11014" max="11014" width="14.28515625" style="2" customWidth="1"/>
    <col min="11015" max="11015" width="14.5703125" style="2" customWidth="1"/>
    <col min="11016" max="11016" width="14.28515625" style="2" customWidth="1"/>
    <col min="11017" max="11017" width="31.5703125" style="2" customWidth="1"/>
    <col min="11018" max="11264" width="11.42578125" style="2"/>
    <col min="11265" max="11265" width="12.140625" style="2" customWidth="1"/>
    <col min="11266" max="11266" width="33.140625" style="2" customWidth="1"/>
    <col min="11267" max="11267" width="13.7109375" style="2" customWidth="1"/>
    <col min="11268" max="11268" width="14.42578125" style="2" customWidth="1"/>
    <col min="11269" max="11269" width="14.140625" style="2" customWidth="1"/>
    <col min="11270" max="11270" width="14.28515625" style="2" customWidth="1"/>
    <col min="11271" max="11271" width="14.5703125" style="2" customWidth="1"/>
    <col min="11272" max="11272" width="14.28515625" style="2" customWidth="1"/>
    <col min="11273" max="11273" width="31.5703125" style="2" customWidth="1"/>
    <col min="11274" max="11520" width="11.42578125" style="2"/>
    <col min="11521" max="11521" width="12.140625" style="2" customWidth="1"/>
    <col min="11522" max="11522" width="33.140625" style="2" customWidth="1"/>
    <col min="11523" max="11523" width="13.7109375" style="2" customWidth="1"/>
    <col min="11524" max="11524" width="14.42578125" style="2" customWidth="1"/>
    <col min="11525" max="11525" width="14.140625" style="2" customWidth="1"/>
    <col min="11526" max="11526" width="14.28515625" style="2" customWidth="1"/>
    <col min="11527" max="11527" width="14.5703125" style="2" customWidth="1"/>
    <col min="11528" max="11528" width="14.28515625" style="2" customWidth="1"/>
    <col min="11529" max="11529" width="31.5703125" style="2" customWidth="1"/>
    <col min="11530" max="11776" width="11.42578125" style="2"/>
    <col min="11777" max="11777" width="12.140625" style="2" customWidth="1"/>
    <col min="11778" max="11778" width="33.140625" style="2" customWidth="1"/>
    <col min="11779" max="11779" width="13.7109375" style="2" customWidth="1"/>
    <col min="11780" max="11780" width="14.42578125" style="2" customWidth="1"/>
    <col min="11781" max="11781" width="14.140625" style="2" customWidth="1"/>
    <col min="11782" max="11782" width="14.28515625" style="2" customWidth="1"/>
    <col min="11783" max="11783" width="14.5703125" style="2" customWidth="1"/>
    <col min="11784" max="11784" width="14.28515625" style="2" customWidth="1"/>
    <col min="11785" max="11785" width="31.5703125" style="2" customWidth="1"/>
    <col min="11786" max="12032" width="11.42578125" style="2"/>
    <col min="12033" max="12033" width="12.140625" style="2" customWidth="1"/>
    <col min="12034" max="12034" width="33.140625" style="2" customWidth="1"/>
    <col min="12035" max="12035" width="13.7109375" style="2" customWidth="1"/>
    <col min="12036" max="12036" width="14.42578125" style="2" customWidth="1"/>
    <col min="12037" max="12037" width="14.140625" style="2" customWidth="1"/>
    <col min="12038" max="12038" width="14.28515625" style="2" customWidth="1"/>
    <col min="12039" max="12039" width="14.5703125" style="2" customWidth="1"/>
    <col min="12040" max="12040" width="14.28515625" style="2" customWidth="1"/>
    <col min="12041" max="12041" width="31.5703125" style="2" customWidth="1"/>
    <col min="12042" max="12288" width="11.42578125" style="2"/>
    <col min="12289" max="12289" width="12.140625" style="2" customWidth="1"/>
    <col min="12290" max="12290" width="33.140625" style="2" customWidth="1"/>
    <col min="12291" max="12291" width="13.7109375" style="2" customWidth="1"/>
    <col min="12292" max="12292" width="14.42578125" style="2" customWidth="1"/>
    <col min="12293" max="12293" width="14.140625" style="2" customWidth="1"/>
    <col min="12294" max="12294" width="14.28515625" style="2" customWidth="1"/>
    <col min="12295" max="12295" width="14.5703125" style="2" customWidth="1"/>
    <col min="12296" max="12296" width="14.28515625" style="2" customWidth="1"/>
    <col min="12297" max="12297" width="31.5703125" style="2" customWidth="1"/>
    <col min="12298" max="12544" width="11.42578125" style="2"/>
    <col min="12545" max="12545" width="12.140625" style="2" customWidth="1"/>
    <col min="12546" max="12546" width="33.140625" style="2" customWidth="1"/>
    <col min="12547" max="12547" width="13.7109375" style="2" customWidth="1"/>
    <col min="12548" max="12548" width="14.42578125" style="2" customWidth="1"/>
    <col min="12549" max="12549" width="14.140625" style="2" customWidth="1"/>
    <col min="12550" max="12550" width="14.28515625" style="2" customWidth="1"/>
    <col min="12551" max="12551" width="14.5703125" style="2" customWidth="1"/>
    <col min="12552" max="12552" width="14.28515625" style="2" customWidth="1"/>
    <col min="12553" max="12553" width="31.5703125" style="2" customWidth="1"/>
    <col min="12554" max="12800" width="11.42578125" style="2"/>
    <col min="12801" max="12801" width="12.140625" style="2" customWidth="1"/>
    <col min="12802" max="12802" width="33.140625" style="2" customWidth="1"/>
    <col min="12803" max="12803" width="13.7109375" style="2" customWidth="1"/>
    <col min="12804" max="12804" width="14.42578125" style="2" customWidth="1"/>
    <col min="12805" max="12805" width="14.140625" style="2" customWidth="1"/>
    <col min="12806" max="12806" width="14.28515625" style="2" customWidth="1"/>
    <col min="12807" max="12807" width="14.5703125" style="2" customWidth="1"/>
    <col min="12808" max="12808" width="14.28515625" style="2" customWidth="1"/>
    <col min="12809" max="12809" width="31.5703125" style="2" customWidth="1"/>
    <col min="12810" max="13056" width="11.42578125" style="2"/>
    <col min="13057" max="13057" width="12.140625" style="2" customWidth="1"/>
    <col min="13058" max="13058" width="33.140625" style="2" customWidth="1"/>
    <col min="13059" max="13059" width="13.7109375" style="2" customWidth="1"/>
    <col min="13060" max="13060" width="14.42578125" style="2" customWidth="1"/>
    <col min="13061" max="13061" width="14.140625" style="2" customWidth="1"/>
    <col min="13062" max="13062" width="14.28515625" style="2" customWidth="1"/>
    <col min="13063" max="13063" width="14.5703125" style="2" customWidth="1"/>
    <col min="13064" max="13064" width="14.28515625" style="2" customWidth="1"/>
    <col min="13065" max="13065" width="31.5703125" style="2" customWidth="1"/>
    <col min="13066" max="13312" width="11.42578125" style="2"/>
    <col min="13313" max="13313" width="12.140625" style="2" customWidth="1"/>
    <col min="13314" max="13314" width="33.140625" style="2" customWidth="1"/>
    <col min="13315" max="13315" width="13.7109375" style="2" customWidth="1"/>
    <col min="13316" max="13316" width="14.42578125" style="2" customWidth="1"/>
    <col min="13317" max="13317" width="14.140625" style="2" customWidth="1"/>
    <col min="13318" max="13318" width="14.28515625" style="2" customWidth="1"/>
    <col min="13319" max="13319" width="14.5703125" style="2" customWidth="1"/>
    <col min="13320" max="13320" width="14.28515625" style="2" customWidth="1"/>
    <col min="13321" max="13321" width="31.5703125" style="2" customWidth="1"/>
    <col min="13322" max="13568" width="11.42578125" style="2"/>
    <col min="13569" max="13569" width="12.140625" style="2" customWidth="1"/>
    <col min="13570" max="13570" width="33.140625" style="2" customWidth="1"/>
    <col min="13571" max="13571" width="13.7109375" style="2" customWidth="1"/>
    <col min="13572" max="13572" width="14.42578125" style="2" customWidth="1"/>
    <col min="13573" max="13573" width="14.140625" style="2" customWidth="1"/>
    <col min="13574" max="13574" width="14.28515625" style="2" customWidth="1"/>
    <col min="13575" max="13575" width="14.5703125" style="2" customWidth="1"/>
    <col min="13576" max="13576" width="14.28515625" style="2" customWidth="1"/>
    <col min="13577" max="13577" width="31.5703125" style="2" customWidth="1"/>
    <col min="13578" max="13824" width="11.42578125" style="2"/>
    <col min="13825" max="13825" width="12.140625" style="2" customWidth="1"/>
    <col min="13826" max="13826" width="33.140625" style="2" customWidth="1"/>
    <col min="13827" max="13827" width="13.7109375" style="2" customWidth="1"/>
    <col min="13828" max="13828" width="14.42578125" style="2" customWidth="1"/>
    <col min="13829" max="13829" width="14.140625" style="2" customWidth="1"/>
    <col min="13830" max="13830" width="14.28515625" style="2" customWidth="1"/>
    <col min="13831" max="13831" width="14.5703125" style="2" customWidth="1"/>
    <col min="13832" max="13832" width="14.28515625" style="2" customWidth="1"/>
    <col min="13833" max="13833" width="31.5703125" style="2" customWidth="1"/>
    <col min="13834" max="14080" width="11.42578125" style="2"/>
    <col min="14081" max="14081" width="12.140625" style="2" customWidth="1"/>
    <col min="14082" max="14082" width="33.140625" style="2" customWidth="1"/>
    <col min="14083" max="14083" width="13.7109375" style="2" customWidth="1"/>
    <col min="14084" max="14084" width="14.42578125" style="2" customWidth="1"/>
    <col min="14085" max="14085" width="14.140625" style="2" customWidth="1"/>
    <col min="14086" max="14086" width="14.28515625" style="2" customWidth="1"/>
    <col min="14087" max="14087" width="14.5703125" style="2" customWidth="1"/>
    <col min="14088" max="14088" width="14.28515625" style="2" customWidth="1"/>
    <col min="14089" max="14089" width="31.5703125" style="2" customWidth="1"/>
    <col min="14090" max="14336" width="11.42578125" style="2"/>
    <col min="14337" max="14337" width="12.140625" style="2" customWidth="1"/>
    <col min="14338" max="14338" width="33.140625" style="2" customWidth="1"/>
    <col min="14339" max="14339" width="13.7109375" style="2" customWidth="1"/>
    <col min="14340" max="14340" width="14.42578125" style="2" customWidth="1"/>
    <col min="14341" max="14341" width="14.140625" style="2" customWidth="1"/>
    <col min="14342" max="14342" width="14.28515625" style="2" customWidth="1"/>
    <col min="14343" max="14343" width="14.5703125" style="2" customWidth="1"/>
    <col min="14344" max="14344" width="14.28515625" style="2" customWidth="1"/>
    <col min="14345" max="14345" width="31.5703125" style="2" customWidth="1"/>
    <col min="14346" max="14592" width="11.42578125" style="2"/>
    <col min="14593" max="14593" width="12.140625" style="2" customWidth="1"/>
    <col min="14594" max="14594" width="33.140625" style="2" customWidth="1"/>
    <col min="14595" max="14595" width="13.7109375" style="2" customWidth="1"/>
    <col min="14596" max="14596" width="14.42578125" style="2" customWidth="1"/>
    <col min="14597" max="14597" width="14.140625" style="2" customWidth="1"/>
    <col min="14598" max="14598" width="14.28515625" style="2" customWidth="1"/>
    <col min="14599" max="14599" width="14.5703125" style="2" customWidth="1"/>
    <col min="14600" max="14600" width="14.28515625" style="2" customWidth="1"/>
    <col min="14601" max="14601" width="31.5703125" style="2" customWidth="1"/>
    <col min="14602" max="14848" width="11.42578125" style="2"/>
    <col min="14849" max="14849" width="12.140625" style="2" customWidth="1"/>
    <col min="14850" max="14850" width="33.140625" style="2" customWidth="1"/>
    <col min="14851" max="14851" width="13.7109375" style="2" customWidth="1"/>
    <col min="14852" max="14852" width="14.42578125" style="2" customWidth="1"/>
    <col min="14853" max="14853" width="14.140625" style="2" customWidth="1"/>
    <col min="14854" max="14854" width="14.28515625" style="2" customWidth="1"/>
    <col min="14855" max="14855" width="14.5703125" style="2" customWidth="1"/>
    <col min="14856" max="14856" width="14.28515625" style="2" customWidth="1"/>
    <col min="14857" max="14857" width="31.5703125" style="2" customWidth="1"/>
    <col min="14858" max="15104" width="11.42578125" style="2"/>
    <col min="15105" max="15105" width="12.140625" style="2" customWidth="1"/>
    <col min="15106" max="15106" width="33.140625" style="2" customWidth="1"/>
    <col min="15107" max="15107" width="13.7109375" style="2" customWidth="1"/>
    <col min="15108" max="15108" width="14.42578125" style="2" customWidth="1"/>
    <col min="15109" max="15109" width="14.140625" style="2" customWidth="1"/>
    <col min="15110" max="15110" width="14.28515625" style="2" customWidth="1"/>
    <col min="15111" max="15111" width="14.5703125" style="2" customWidth="1"/>
    <col min="15112" max="15112" width="14.28515625" style="2" customWidth="1"/>
    <col min="15113" max="15113" width="31.5703125" style="2" customWidth="1"/>
    <col min="15114" max="15360" width="11.42578125" style="2"/>
    <col min="15361" max="15361" width="12.140625" style="2" customWidth="1"/>
    <col min="15362" max="15362" width="33.140625" style="2" customWidth="1"/>
    <col min="15363" max="15363" width="13.7109375" style="2" customWidth="1"/>
    <col min="15364" max="15364" width="14.42578125" style="2" customWidth="1"/>
    <col min="15365" max="15365" width="14.140625" style="2" customWidth="1"/>
    <col min="15366" max="15366" width="14.28515625" style="2" customWidth="1"/>
    <col min="15367" max="15367" width="14.5703125" style="2" customWidth="1"/>
    <col min="15368" max="15368" width="14.28515625" style="2" customWidth="1"/>
    <col min="15369" max="15369" width="31.5703125" style="2" customWidth="1"/>
    <col min="15370" max="15616" width="11.42578125" style="2"/>
    <col min="15617" max="15617" width="12.140625" style="2" customWidth="1"/>
    <col min="15618" max="15618" width="33.140625" style="2" customWidth="1"/>
    <col min="15619" max="15619" width="13.7109375" style="2" customWidth="1"/>
    <col min="15620" max="15620" width="14.42578125" style="2" customWidth="1"/>
    <col min="15621" max="15621" width="14.140625" style="2" customWidth="1"/>
    <col min="15622" max="15622" width="14.28515625" style="2" customWidth="1"/>
    <col min="15623" max="15623" width="14.5703125" style="2" customWidth="1"/>
    <col min="15624" max="15624" width="14.28515625" style="2" customWidth="1"/>
    <col min="15625" max="15625" width="31.5703125" style="2" customWidth="1"/>
    <col min="15626" max="15872" width="11.42578125" style="2"/>
    <col min="15873" max="15873" width="12.140625" style="2" customWidth="1"/>
    <col min="15874" max="15874" width="33.140625" style="2" customWidth="1"/>
    <col min="15875" max="15875" width="13.7109375" style="2" customWidth="1"/>
    <col min="15876" max="15876" width="14.42578125" style="2" customWidth="1"/>
    <col min="15877" max="15877" width="14.140625" style="2" customWidth="1"/>
    <col min="15878" max="15878" width="14.28515625" style="2" customWidth="1"/>
    <col min="15879" max="15879" width="14.5703125" style="2" customWidth="1"/>
    <col min="15880" max="15880" width="14.28515625" style="2" customWidth="1"/>
    <col min="15881" max="15881" width="31.5703125" style="2" customWidth="1"/>
    <col min="15882" max="16128" width="11.42578125" style="2"/>
    <col min="16129" max="16129" width="12.140625" style="2" customWidth="1"/>
    <col min="16130" max="16130" width="33.140625" style="2" customWidth="1"/>
    <col min="16131" max="16131" width="13.7109375" style="2" customWidth="1"/>
    <col min="16132" max="16132" width="14.42578125" style="2" customWidth="1"/>
    <col min="16133" max="16133" width="14.140625" style="2" customWidth="1"/>
    <col min="16134" max="16134" width="14.28515625" style="2" customWidth="1"/>
    <col min="16135" max="16135" width="14.5703125" style="2" customWidth="1"/>
    <col min="16136" max="16136" width="14.28515625" style="2" customWidth="1"/>
    <col min="16137" max="16137" width="31.5703125" style="2" customWidth="1"/>
    <col min="16138" max="16384" width="11.42578125" style="2"/>
  </cols>
  <sheetData>
    <row r="1" spans="1:9" ht="15" x14ac:dyDescent="0.25">
      <c r="A1" s="9"/>
      <c r="B1" s="9"/>
      <c r="C1" s="48"/>
      <c r="D1" s="48"/>
      <c r="E1" s="48"/>
      <c r="F1" s="48"/>
      <c r="G1" s="48"/>
      <c r="H1" s="19"/>
      <c r="I1" s="6" t="s">
        <v>21</v>
      </c>
    </row>
    <row r="2" spans="1:9" ht="16.5" customHeight="1" x14ac:dyDescent="0.25">
      <c r="A2" s="10" t="s">
        <v>22</v>
      </c>
      <c r="B2" s="9"/>
      <c r="C2" s="15"/>
      <c r="D2" s="15"/>
      <c r="E2" s="15"/>
      <c r="F2" s="15"/>
      <c r="G2" s="48"/>
      <c r="H2" s="20"/>
      <c r="I2" s="9"/>
    </row>
    <row r="3" spans="1:9" s="3" customFormat="1" ht="24.75" customHeight="1" x14ac:dyDescent="0.2">
      <c r="A3" s="69" t="s">
        <v>20</v>
      </c>
      <c r="B3" s="70"/>
      <c r="C3" s="70"/>
      <c r="D3" s="70"/>
      <c r="E3" s="70"/>
      <c r="F3" s="70"/>
      <c r="G3" s="70"/>
      <c r="H3" s="70"/>
      <c r="I3" s="71"/>
    </row>
    <row r="4" spans="1:9" ht="15" x14ac:dyDescent="0.2">
      <c r="A4" s="72" t="s">
        <v>23</v>
      </c>
      <c r="B4" s="72"/>
      <c r="C4" s="72"/>
      <c r="D4" s="72"/>
      <c r="E4" s="72"/>
      <c r="F4" s="72"/>
      <c r="G4" s="72"/>
      <c r="H4" s="72"/>
      <c r="I4" s="72"/>
    </row>
    <row r="5" spans="1:9" ht="23.25" customHeight="1" x14ac:dyDescent="0.2">
      <c r="A5" s="7" t="s">
        <v>3</v>
      </c>
      <c r="B5" s="7" t="s">
        <v>0</v>
      </c>
      <c r="C5" s="49" t="s">
        <v>5</v>
      </c>
      <c r="D5" s="49" t="s">
        <v>1</v>
      </c>
      <c r="E5" s="49" t="s">
        <v>2</v>
      </c>
      <c r="F5" s="49" t="s">
        <v>6</v>
      </c>
      <c r="G5" s="49" t="s">
        <v>7</v>
      </c>
      <c r="H5" s="21" t="s">
        <v>8</v>
      </c>
      <c r="I5" s="8" t="s">
        <v>9</v>
      </c>
    </row>
    <row r="6" spans="1:9" ht="16.5" customHeight="1" x14ac:dyDescent="0.2">
      <c r="A6" s="73" t="s">
        <v>10</v>
      </c>
      <c r="B6" s="75" t="s">
        <v>4</v>
      </c>
      <c r="C6" s="76" t="s">
        <v>11</v>
      </c>
      <c r="D6" s="76" t="s">
        <v>12</v>
      </c>
      <c r="E6" s="76" t="s">
        <v>13</v>
      </c>
      <c r="F6" s="76"/>
      <c r="G6" s="76" t="s">
        <v>14</v>
      </c>
      <c r="H6" s="78" t="s">
        <v>15</v>
      </c>
      <c r="I6" s="75" t="s">
        <v>16</v>
      </c>
    </row>
    <row r="7" spans="1:9" ht="18" customHeight="1" x14ac:dyDescent="0.2">
      <c r="A7" s="74"/>
      <c r="B7" s="73"/>
      <c r="C7" s="77"/>
      <c r="D7" s="77"/>
      <c r="E7" s="50" t="s">
        <v>17</v>
      </c>
      <c r="F7" s="50" t="s">
        <v>18</v>
      </c>
      <c r="G7" s="77"/>
      <c r="H7" s="79"/>
      <c r="I7" s="73"/>
    </row>
    <row r="8" spans="1:9" x14ac:dyDescent="0.2">
      <c r="A8" s="35"/>
      <c r="B8" s="38" t="s">
        <v>172</v>
      </c>
      <c r="C8" s="51"/>
      <c r="D8" s="52"/>
      <c r="E8" s="52"/>
      <c r="F8" s="52"/>
      <c r="G8" s="53"/>
      <c r="H8" s="43"/>
      <c r="I8" s="42"/>
    </row>
    <row r="9" spans="1:9" x14ac:dyDescent="0.2">
      <c r="A9" s="36">
        <v>11301</v>
      </c>
      <c r="B9" s="39" t="s">
        <v>24</v>
      </c>
      <c r="C9" s="54">
        <v>11293590</v>
      </c>
      <c r="D9" s="55"/>
      <c r="E9" s="55">
        <f>10000+13008+96926+100518</f>
        <v>220452</v>
      </c>
      <c r="F9" s="55"/>
      <c r="G9" s="56">
        <f>+C9+D9+E9-F9</f>
        <v>11514042</v>
      </c>
      <c r="H9" s="44">
        <f t="shared" ref="H9:H75" si="0">E9*100%/C9</f>
        <v>1.9520099454646396E-2</v>
      </c>
      <c r="I9" s="46"/>
    </row>
    <row r="10" spans="1:9" ht="12.75" customHeight="1" x14ac:dyDescent="0.2">
      <c r="A10" s="36">
        <v>12101</v>
      </c>
      <c r="B10" s="39" t="s">
        <v>25</v>
      </c>
      <c r="C10" s="54">
        <v>3612440</v>
      </c>
      <c r="D10" s="55"/>
      <c r="E10" s="55">
        <f>10000+20000+23240+57620</f>
        <v>110860</v>
      </c>
      <c r="F10" s="55"/>
      <c r="G10" s="56">
        <f t="shared" ref="G10:G78" si="1">+C10+D10+E10-F10</f>
        <v>3723300</v>
      </c>
      <c r="H10" s="44">
        <f t="shared" si="0"/>
        <v>3.0688398976868821E-2</v>
      </c>
      <c r="I10" s="46"/>
    </row>
    <row r="11" spans="1:9" x14ac:dyDescent="0.2">
      <c r="A11" s="36">
        <v>12201</v>
      </c>
      <c r="B11" s="39" t="s">
        <v>26</v>
      </c>
      <c r="C11" s="54">
        <v>15780</v>
      </c>
      <c r="D11" s="55"/>
      <c r="E11" s="55"/>
      <c r="F11" s="55"/>
      <c r="G11" s="56">
        <f t="shared" si="1"/>
        <v>15780</v>
      </c>
      <c r="H11" s="44">
        <f t="shared" si="0"/>
        <v>0</v>
      </c>
      <c r="I11" s="46"/>
    </row>
    <row r="12" spans="1:9" x14ac:dyDescent="0.2">
      <c r="A12" s="36">
        <v>13201</v>
      </c>
      <c r="B12" s="39" t="s">
        <v>27</v>
      </c>
      <c r="C12" s="54">
        <v>201120</v>
      </c>
      <c r="D12" s="55">
        <v>11259</v>
      </c>
      <c r="E12" s="55"/>
      <c r="F12" s="55"/>
      <c r="G12" s="56">
        <f t="shared" si="1"/>
        <v>212379</v>
      </c>
      <c r="H12" s="44">
        <f t="shared" si="0"/>
        <v>0</v>
      </c>
      <c r="I12" s="46"/>
    </row>
    <row r="13" spans="1:9" x14ac:dyDescent="0.2">
      <c r="A13" s="36">
        <v>13203</v>
      </c>
      <c r="B13" s="39" t="s">
        <v>28</v>
      </c>
      <c r="C13" s="54">
        <v>1336100</v>
      </c>
      <c r="D13" s="55"/>
      <c r="E13" s="55">
        <f>401104+57157</f>
        <v>458261</v>
      </c>
      <c r="F13" s="55"/>
      <c r="G13" s="56">
        <f t="shared" si="1"/>
        <v>1794361</v>
      </c>
      <c r="H13" s="44">
        <f t="shared" si="0"/>
        <v>0.34298405807948507</v>
      </c>
      <c r="I13" s="46" t="s">
        <v>186</v>
      </c>
    </row>
    <row r="14" spans="1:9" x14ac:dyDescent="0.2">
      <c r="A14" s="36">
        <v>13205</v>
      </c>
      <c r="B14" s="39" t="s">
        <v>29</v>
      </c>
      <c r="C14" s="54">
        <v>1336100</v>
      </c>
      <c r="D14" s="55"/>
      <c r="E14" s="55">
        <f>401104+57157</f>
        <v>458261</v>
      </c>
      <c r="F14" s="55"/>
      <c r="G14" s="56">
        <f t="shared" si="1"/>
        <v>1794361</v>
      </c>
      <c r="H14" s="44">
        <f t="shared" si="0"/>
        <v>0.34298405807948507</v>
      </c>
      <c r="I14" s="46" t="s">
        <v>187</v>
      </c>
    </row>
    <row r="15" spans="1:9" x14ac:dyDescent="0.2">
      <c r="A15" s="36" t="s">
        <v>30</v>
      </c>
      <c r="B15" s="39" t="s">
        <v>32</v>
      </c>
      <c r="C15" s="54">
        <v>1494810</v>
      </c>
      <c r="D15" s="55"/>
      <c r="E15" s="55"/>
      <c r="F15" s="55"/>
      <c r="G15" s="56">
        <f t="shared" si="1"/>
        <v>1494810</v>
      </c>
      <c r="H15" s="44">
        <f t="shared" si="0"/>
        <v>0</v>
      </c>
      <c r="I15" s="46"/>
    </row>
    <row r="16" spans="1:9" ht="12.75" customHeight="1" x14ac:dyDescent="0.2">
      <c r="A16" s="36" t="s">
        <v>31</v>
      </c>
      <c r="B16" s="39" t="s">
        <v>33</v>
      </c>
      <c r="C16" s="54">
        <v>972600</v>
      </c>
      <c r="D16" s="55"/>
      <c r="E16" s="55"/>
      <c r="F16" s="55"/>
      <c r="G16" s="56">
        <f t="shared" si="1"/>
        <v>972600</v>
      </c>
      <c r="H16" s="44">
        <f t="shared" si="0"/>
        <v>0</v>
      </c>
      <c r="I16" s="46"/>
    </row>
    <row r="17" spans="1:9" x14ac:dyDescent="0.2">
      <c r="A17" s="36" t="s">
        <v>34</v>
      </c>
      <c r="B17" s="39" t="s">
        <v>37</v>
      </c>
      <c r="C17" s="54">
        <v>537610</v>
      </c>
      <c r="D17" s="55"/>
      <c r="E17" s="55"/>
      <c r="F17" s="55"/>
      <c r="G17" s="56">
        <f t="shared" si="1"/>
        <v>537610</v>
      </c>
      <c r="H17" s="44">
        <f t="shared" si="0"/>
        <v>0</v>
      </c>
      <c r="I17" s="46"/>
    </row>
    <row r="18" spans="1:9" x14ac:dyDescent="0.2">
      <c r="A18" s="36" t="s">
        <v>35</v>
      </c>
      <c r="B18" s="39" t="s">
        <v>38</v>
      </c>
      <c r="C18" s="54">
        <v>129260</v>
      </c>
      <c r="D18" s="55">
        <v>543242</v>
      </c>
      <c r="E18" s="55">
        <f>49050+10000+10400</f>
        <v>69450</v>
      </c>
      <c r="F18" s="55"/>
      <c r="G18" s="56">
        <f t="shared" si="1"/>
        <v>741952</v>
      </c>
      <c r="H18" s="44">
        <f t="shared" si="0"/>
        <v>0.53728918458920005</v>
      </c>
      <c r="I18" s="46" t="s">
        <v>183</v>
      </c>
    </row>
    <row r="19" spans="1:9" x14ac:dyDescent="0.2">
      <c r="A19" s="36" t="s">
        <v>36</v>
      </c>
      <c r="B19" s="39" t="s">
        <v>39</v>
      </c>
      <c r="C19" s="54">
        <v>3537460</v>
      </c>
      <c r="D19" s="55"/>
      <c r="E19" s="55">
        <f>60389+26798+59379</f>
        <v>146566</v>
      </c>
      <c r="F19" s="55"/>
      <c r="G19" s="56">
        <f t="shared" si="1"/>
        <v>3684026</v>
      </c>
      <c r="H19" s="44">
        <f t="shared" si="0"/>
        <v>4.1432553300956056E-2</v>
      </c>
      <c r="I19" s="46"/>
    </row>
    <row r="20" spans="1:9" x14ac:dyDescent="0.2">
      <c r="A20" s="36" t="s">
        <v>40</v>
      </c>
      <c r="B20" s="39" t="s">
        <v>43</v>
      </c>
      <c r="C20" s="54">
        <v>170240</v>
      </c>
      <c r="D20" s="55">
        <f>12500+81200+19700+2000</f>
        <v>115400</v>
      </c>
      <c r="E20" s="55">
        <f>38860+500+500+3000+500+1500</f>
        <v>44860</v>
      </c>
      <c r="F20" s="55"/>
      <c r="G20" s="56">
        <f t="shared" si="1"/>
        <v>330500</v>
      </c>
      <c r="H20" s="44">
        <f t="shared" si="0"/>
        <v>0.26351033834586468</v>
      </c>
      <c r="I20" s="46" t="s">
        <v>176</v>
      </c>
    </row>
    <row r="21" spans="1:9" x14ac:dyDescent="0.2">
      <c r="A21" s="36" t="s">
        <v>41</v>
      </c>
      <c r="B21" s="39" t="s">
        <v>44</v>
      </c>
      <c r="C21" s="54">
        <v>54040</v>
      </c>
      <c r="D21" s="55"/>
      <c r="E21" s="55"/>
      <c r="F21" s="55"/>
      <c r="G21" s="56">
        <f t="shared" si="1"/>
        <v>54040</v>
      </c>
      <c r="H21" s="44">
        <f t="shared" si="0"/>
        <v>0</v>
      </c>
      <c r="I21" s="46"/>
    </row>
    <row r="22" spans="1:9" x14ac:dyDescent="0.2">
      <c r="A22" s="36" t="s">
        <v>42</v>
      </c>
      <c r="B22" s="39" t="s">
        <v>45</v>
      </c>
      <c r="C22" s="54">
        <v>789300</v>
      </c>
      <c r="D22" s="55">
        <f>4369+29076</f>
        <v>33445</v>
      </c>
      <c r="E22" s="55">
        <f>14656+1645+5106+2800+34419</f>
        <v>58626</v>
      </c>
      <c r="F22" s="55">
        <v>38860</v>
      </c>
      <c r="G22" s="56">
        <f t="shared" si="1"/>
        <v>842511</v>
      </c>
      <c r="H22" s="44">
        <f t="shared" si="0"/>
        <v>7.4275940706955534E-2</v>
      </c>
      <c r="I22" s="46"/>
    </row>
    <row r="23" spans="1:9" x14ac:dyDescent="0.2">
      <c r="A23" s="36"/>
      <c r="B23" s="40" t="s">
        <v>173</v>
      </c>
      <c r="C23" s="54"/>
      <c r="D23" s="55"/>
      <c r="E23" s="55"/>
      <c r="F23" s="55"/>
      <c r="G23" s="56"/>
      <c r="H23" s="44"/>
      <c r="I23" s="46"/>
    </row>
    <row r="24" spans="1:9" x14ac:dyDescent="0.2">
      <c r="A24" s="36" t="s">
        <v>46</v>
      </c>
      <c r="B24" s="39" t="s">
        <v>53</v>
      </c>
      <c r="C24" s="54">
        <v>123860</v>
      </c>
      <c r="D24" s="55">
        <v>6809</v>
      </c>
      <c r="E24" s="55">
        <f>7500+15000+1723.45+326+9968.59+2153.5</f>
        <v>36671.54</v>
      </c>
      <c r="F24" s="55"/>
      <c r="G24" s="56">
        <f t="shared" si="1"/>
        <v>167340.54</v>
      </c>
      <c r="H24" s="44">
        <f t="shared" si="0"/>
        <v>0.29607250121104473</v>
      </c>
      <c r="I24" s="46" t="s">
        <v>184</v>
      </c>
    </row>
    <row r="25" spans="1:9" x14ac:dyDescent="0.2">
      <c r="A25" s="36" t="s">
        <v>47</v>
      </c>
      <c r="B25" s="39" t="s">
        <v>54</v>
      </c>
      <c r="C25" s="54">
        <v>7630</v>
      </c>
      <c r="D25" s="55"/>
      <c r="E25" s="55"/>
      <c r="F25" s="55"/>
      <c r="G25" s="56">
        <f t="shared" si="1"/>
        <v>7630</v>
      </c>
      <c r="H25" s="44">
        <f t="shared" si="0"/>
        <v>0</v>
      </c>
      <c r="I25" s="46"/>
    </row>
    <row r="26" spans="1:9" x14ac:dyDescent="0.2">
      <c r="A26" s="36" t="s">
        <v>48</v>
      </c>
      <c r="B26" s="39" t="s">
        <v>55</v>
      </c>
      <c r="C26" s="54">
        <v>5200</v>
      </c>
      <c r="D26" s="55"/>
      <c r="E26" s="55"/>
      <c r="F26" s="55"/>
      <c r="G26" s="56">
        <f t="shared" si="1"/>
        <v>5200</v>
      </c>
      <c r="H26" s="44">
        <f t="shared" si="0"/>
        <v>0</v>
      </c>
      <c r="I26" s="46"/>
    </row>
    <row r="27" spans="1:9" x14ac:dyDescent="0.2">
      <c r="A27" s="36" t="s">
        <v>49</v>
      </c>
      <c r="B27" s="39" t="s">
        <v>56</v>
      </c>
      <c r="C27" s="54">
        <v>40770</v>
      </c>
      <c r="D27" s="55">
        <f>1183+333</f>
        <v>1516</v>
      </c>
      <c r="E27" s="55">
        <f>1680+1551.72+1452.6+1480</f>
        <v>6164.32</v>
      </c>
      <c r="F27" s="55"/>
      <c r="G27" s="56">
        <f t="shared" si="1"/>
        <v>48450.32</v>
      </c>
      <c r="H27" s="44">
        <f t="shared" si="0"/>
        <v>0.15119744910473387</v>
      </c>
      <c r="I27" s="46" t="s">
        <v>185</v>
      </c>
    </row>
    <row r="28" spans="1:9" x14ac:dyDescent="0.2">
      <c r="A28" s="36" t="s">
        <v>50</v>
      </c>
      <c r="B28" s="39" t="s">
        <v>57</v>
      </c>
      <c r="C28" s="54">
        <v>5200</v>
      </c>
      <c r="D28" s="55"/>
      <c r="E28" s="55"/>
      <c r="F28" s="55"/>
      <c r="G28" s="56">
        <f t="shared" si="1"/>
        <v>5200</v>
      </c>
      <c r="H28" s="44">
        <f t="shared" si="0"/>
        <v>0</v>
      </c>
      <c r="I28" s="46"/>
    </row>
    <row r="29" spans="1:9" x14ac:dyDescent="0.2">
      <c r="A29" s="36" t="s">
        <v>51</v>
      </c>
      <c r="B29" s="39" t="s">
        <v>58</v>
      </c>
      <c r="C29" s="54">
        <v>164010</v>
      </c>
      <c r="D29" s="55"/>
      <c r="E29" s="55">
        <f>24101+24101+1360</f>
        <v>49562</v>
      </c>
      <c r="F29" s="55"/>
      <c r="G29" s="56">
        <f t="shared" si="1"/>
        <v>213572</v>
      </c>
      <c r="H29" s="44">
        <f t="shared" si="0"/>
        <v>0.30218889092128531</v>
      </c>
      <c r="I29" s="46" t="s">
        <v>190</v>
      </c>
    </row>
    <row r="30" spans="1:9" x14ac:dyDescent="0.2">
      <c r="A30" s="36" t="s">
        <v>52</v>
      </c>
      <c r="B30" s="39" t="s">
        <v>59</v>
      </c>
      <c r="C30" s="54">
        <v>10840</v>
      </c>
      <c r="D30" s="55"/>
      <c r="E30" s="55"/>
      <c r="F30" s="55"/>
      <c r="G30" s="56">
        <f t="shared" si="1"/>
        <v>10840</v>
      </c>
      <c r="H30" s="44">
        <f t="shared" si="0"/>
        <v>0</v>
      </c>
      <c r="I30" s="46"/>
    </row>
    <row r="31" spans="1:9" x14ac:dyDescent="0.2">
      <c r="A31" s="36" t="s">
        <v>60</v>
      </c>
      <c r="B31" s="39" t="s">
        <v>65</v>
      </c>
      <c r="C31" s="54">
        <v>3910</v>
      </c>
      <c r="D31" s="55"/>
      <c r="E31" s="55"/>
      <c r="F31" s="55"/>
      <c r="G31" s="56">
        <f t="shared" si="1"/>
        <v>3910</v>
      </c>
      <c r="H31" s="44">
        <f t="shared" si="0"/>
        <v>0</v>
      </c>
      <c r="I31" s="46"/>
    </row>
    <row r="32" spans="1:9" x14ac:dyDescent="0.2">
      <c r="A32" s="36" t="s">
        <v>61</v>
      </c>
      <c r="B32" s="39" t="s">
        <v>66</v>
      </c>
      <c r="C32" s="54">
        <v>556550</v>
      </c>
      <c r="D32" s="55"/>
      <c r="E32" s="55"/>
      <c r="F32" s="55">
        <v>451299</v>
      </c>
      <c r="G32" s="56">
        <f t="shared" si="1"/>
        <v>105251</v>
      </c>
      <c r="H32" s="44">
        <f t="shared" si="0"/>
        <v>0</v>
      </c>
      <c r="I32" s="46"/>
    </row>
    <row r="33" spans="1:9" x14ac:dyDescent="0.2">
      <c r="A33" s="36" t="s">
        <v>62</v>
      </c>
      <c r="B33" s="39" t="s">
        <v>67</v>
      </c>
      <c r="C33" s="54">
        <v>5200</v>
      </c>
      <c r="D33" s="55"/>
      <c r="E33" s="55"/>
      <c r="F33" s="55"/>
      <c r="G33" s="56">
        <f t="shared" si="1"/>
        <v>5200</v>
      </c>
      <c r="H33" s="44">
        <f t="shared" si="0"/>
        <v>0</v>
      </c>
      <c r="I33" s="46"/>
    </row>
    <row r="34" spans="1:9" x14ac:dyDescent="0.2">
      <c r="A34" s="36" t="s">
        <v>63</v>
      </c>
      <c r="B34" s="39" t="s">
        <v>68</v>
      </c>
      <c r="C34" s="54">
        <v>10500</v>
      </c>
      <c r="D34" s="55"/>
      <c r="E34" s="55">
        <v>3290</v>
      </c>
      <c r="F34" s="55"/>
      <c r="G34" s="56">
        <f t="shared" si="1"/>
        <v>13790</v>
      </c>
      <c r="H34" s="44">
        <f t="shared" si="0"/>
        <v>0.31333333333333335</v>
      </c>
      <c r="I34" s="46" t="s">
        <v>177</v>
      </c>
    </row>
    <row r="35" spans="1:9" ht="12.75" customHeight="1" x14ac:dyDescent="0.2">
      <c r="A35" s="36" t="s">
        <v>64</v>
      </c>
      <c r="B35" s="39" t="s">
        <v>69</v>
      </c>
      <c r="C35" s="54">
        <v>2000</v>
      </c>
      <c r="D35" s="55"/>
      <c r="E35" s="55"/>
      <c r="F35" s="55"/>
      <c r="G35" s="56">
        <f t="shared" si="1"/>
        <v>2000</v>
      </c>
      <c r="H35" s="44">
        <f t="shared" si="0"/>
        <v>0</v>
      </c>
      <c r="I35" s="46"/>
    </row>
    <row r="36" spans="1:9" x14ac:dyDescent="0.2">
      <c r="A36" s="36" t="s">
        <v>70</v>
      </c>
      <c r="B36" s="39" t="s">
        <v>74</v>
      </c>
      <c r="C36" s="54">
        <v>1024180</v>
      </c>
      <c r="D36" s="55">
        <v>276082</v>
      </c>
      <c r="E36" s="55">
        <v>29931</v>
      </c>
      <c r="F36" s="55"/>
      <c r="G36" s="56">
        <f t="shared" si="1"/>
        <v>1330193</v>
      </c>
      <c r="H36" s="44">
        <f t="shared" si="0"/>
        <v>2.9224355093831162E-2</v>
      </c>
      <c r="I36" s="46"/>
    </row>
    <row r="37" spans="1:9" x14ac:dyDescent="0.2">
      <c r="A37" s="36" t="s">
        <v>71</v>
      </c>
      <c r="B37" s="39" t="s">
        <v>75</v>
      </c>
      <c r="C37" s="54">
        <v>648560</v>
      </c>
      <c r="D37" s="55"/>
      <c r="E37" s="55">
        <v>388.13</v>
      </c>
      <c r="F37" s="55">
        <v>4837</v>
      </c>
      <c r="G37" s="56">
        <f t="shared" si="1"/>
        <v>644111.13</v>
      </c>
      <c r="H37" s="44">
        <f t="shared" si="0"/>
        <v>5.9844887134575056E-4</v>
      </c>
      <c r="I37" s="46"/>
    </row>
    <row r="38" spans="1:9" ht="12.75" customHeight="1" x14ac:dyDescent="0.2">
      <c r="A38" s="36" t="s">
        <v>72</v>
      </c>
      <c r="B38" s="39" t="s">
        <v>76</v>
      </c>
      <c r="C38" s="54">
        <v>125430</v>
      </c>
      <c r="D38" s="55">
        <f>2320+580</f>
        <v>2900</v>
      </c>
      <c r="E38" s="55">
        <f>36.31+7637+315</f>
        <v>7988.31</v>
      </c>
      <c r="F38" s="55"/>
      <c r="G38" s="56">
        <f t="shared" si="1"/>
        <v>136318.31</v>
      </c>
      <c r="H38" s="44">
        <f t="shared" si="0"/>
        <v>6.3687395359961735E-2</v>
      </c>
      <c r="I38" s="46"/>
    </row>
    <row r="39" spans="1:9" ht="12.75" customHeight="1" x14ac:dyDescent="0.2">
      <c r="A39" s="36" t="s">
        <v>73</v>
      </c>
      <c r="B39" s="39" t="s">
        <v>77</v>
      </c>
      <c r="C39" s="54">
        <v>42720</v>
      </c>
      <c r="D39" s="55"/>
      <c r="E39" s="55"/>
      <c r="F39" s="55"/>
      <c r="G39" s="56">
        <f t="shared" si="1"/>
        <v>42720</v>
      </c>
      <c r="H39" s="44">
        <f t="shared" si="0"/>
        <v>0</v>
      </c>
      <c r="I39" s="46"/>
    </row>
    <row r="40" spans="1:9" x14ac:dyDescent="0.2">
      <c r="A40" s="36" t="s">
        <v>78</v>
      </c>
      <c r="B40" s="39" t="s">
        <v>82</v>
      </c>
      <c r="C40" s="54">
        <v>49440</v>
      </c>
      <c r="D40" s="55">
        <f>108+313</f>
        <v>421</v>
      </c>
      <c r="E40" s="55">
        <f>115.04+941+86.86</f>
        <v>1142.8999999999999</v>
      </c>
      <c r="F40" s="55"/>
      <c r="G40" s="56">
        <f t="shared" si="1"/>
        <v>51003.9</v>
      </c>
      <c r="H40" s="44">
        <f t="shared" si="0"/>
        <v>2.3116909385113266E-2</v>
      </c>
      <c r="I40" s="46"/>
    </row>
    <row r="41" spans="1:9" x14ac:dyDescent="0.2">
      <c r="A41" s="36" t="s">
        <v>79</v>
      </c>
      <c r="B41" s="39" t="s">
        <v>83</v>
      </c>
      <c r="C41" s="54">
        <v>14790</v>
      </c>
      <c r="D41" s="55"/>
      <c r="E41" s="55"/>
      <c r="F41" s="55">
        <v>7031</v>
      </c>
      <c r="G41" s="56">
        <f t="shared" si="1"/>
        <v>7759</v>
      </c>
      <c r="H41" s="44">
        <f t="shared" si="0"/>
        <v>0</v>
      </c>
      <c r="I41" s="46"/>
    </row>
    <row r="42" spans="1:9" ht="24" x14ac:dyDescent="0.2">
      <c r="A42" s="36" t="s">
        <v>80</v>
      </c>
      <c r="B42" s="39" t="s">
        <v>84</v>
      </c>
      <c r="C42" s="54">
        <v>4450</v>
      </c>
      <c r="D42" s="55"/>
      <c r="E42" s="55"/>
      <c r="F42" s="55"/>
      <c r="G42" s="56">
        <f t="shared" si="1"/>
        <v>4450</v>
      </c>
      <c r="H42" s="44">
        <f t="shared" si="0"/>
        <v>0</v>
      </c>
      <c r="I42" s="46"/>
    </row>
    <row r="43" spans="1:9" x14ac:dyDescent="0.2">
      <c r="A43" s="36" t="s">
        <v>81</v>
      </c>
      <c r="B43" s="39" t="s">
        <v>85</v>
      </c>
      <c r="C43" s="54">
        <v>23860</v>
      </c>
      <c r="D43" s="55"/>
      <c r="E43" s="55"/>
      <c r="F43" s="55"/>
      <c r="G43" s="56">
        <f t="shared" si="1"/>
        <v>23860</v>
      </c>
      <c r="H43" s="44">
        <f t="shared" si="0"/>
        <v>0</v>
      </c>
      <c r="I43" s="46"/>
    </row>
    <row r="44" spans="1:9" ht="12.75" customHeight="1" x14ac:dyDescent="0.2">
      <c r="A44" s="36" t="s">
        <v>88</v>
      </c>
      <c r="B44" s="39" t="s">
        <v>86</v>
      </c>
      <c r="C44" s="54">
        <v>35930</v>
      </c>
      <c r="D44" s="55"/>
      <c r="E44" s="55"/>
      <c r="F44" s="55"/>
      <c r="G44" s="56">
        <f t="shared" si="1"/>
        <v>35930</v>
      </c>
      <c r="H44" s="44">
        <f t="shared" si="0"/>
        <v>0</v>
      </c>
      <c r="I44" s="46"/>
    </row>
    <row r="45" spans="1:9" ht="24" x14ac:dyDescent="0.2">
      <c r="A45" s="36" t="s">
        <v>89</v>
      </c>
      <c r="B45" s="39" t="s">
        <v>87</v>
      </c>
      <c r="C45" s="54">
        <v>5200</v>
      </c>
      <c r="D45" s="55"/>
      <c r="E45" s="55"/>
      <c r="F45" s="55"/>
      <c r="G45" s="56">
        <f t="shared" si="1"/>
        <v>5200</v>
      </c>
      <c r="H45" s="44">
        <f t="shared" si="0"/>
        <v>0</v>
      </c>
      <c r="I45" s="46"/>
    </row>
    <row r="46" spans="1:9" ht="24" x14ac:dyDescent="0.2">
      <c r="A46" s="36" t="s">
        <v>90</v>
      </c>
      <c r="B46" s="39" t="s">
        <v>97</v>
      </c>
      <c r="C46" s="54">
        <v>5200</v>
      </c>
      <c r="D46" s="55"/>
      <c r="E46" s="55"/>
      <c r="F46" s="55"/>
      <c r="G46" s="56">
        <f t="shared" ref="G46" si="2">+C46+D46+E46-F46</f>
        <v>5200</v>
      </c>
      <c r="H46" s="44">
        <f t="shared" ref="H46" si="3">E46*100%/C46</f>
        <v>0</v>
      </c>
      <c r="I46" s="46"/>
    </row>
    <row r="47" spans="1:9" x14ac:dyDescent="0.2">
      <c r="A47" s="36"/>
      <c r="B47" s="40" t="s">
        <v>174</v>
      </c>
      <c r="C47" s="54"/>
      <c r="D47" s="55"/>
      <c r="E47" s="55"/>
      <c r="F47" s="55"/>
      <c r="G47" s="56"/>
      <c r="H47" s="44"/>
      <c r="I47" s="46"/>
    </row>
    <row r="48" spans="1:9" x14ac:dyDescent="0.2">
      <c r="A48" s="36" t="s">
        <v>91</v>
      </c>
      <c r="B48" s="39" t="s">
        <v>98</v>
      </c>
      <c r="C48" s="54">
        <v>12513800</v>
      </c>
      <c r="D48" s="55"/>
      <c r="E48" s="55"/>
      <c r="F48" s="55">
        <f>1573893+252398.04+24101+236971.89+1100687.1</f>
        <v>3188051.0300000003</v>
      </c>
      <c r="G48" s="56">
        <f t="shared" si="1"/>
        <v>9325748.9699999988</v>
      </c>
      <c r="H48" s="44">
        <f t="shared" si="0"/>
        <v>0</v>
      </c>
      <c r="I48" s="46"/>
    </row>
    <row r="49" spans="1:9" x14ac:dyDescent="0.2">
      <c r="A49" s="36" t="s">
        <v>92</v>
      </c>
      <c r="B49" s="39" t="s">
        <v>99</v>
      </c>
      <c r="C49" s="54">
        <v>500</v>
      </c>
      <c r="D49" s="55"/>
      <c r="E49" s="55"/>
      <c r="F49" s="55"/>
      <c r="G49" s="56">
        <f t="shared" si="1"/>
        <v>500</v>
      </c>
      <c r="H49" s="44">
        <f t="shared" si="0"/>
        <v>0</v>
      </c>
      <c r="I49" s="46"/>
    </row>
    <row r="50" spans="1:9" x14ac:dyDescent="0.2">
      <c r="A50" s="36" t="s">
        <v>93</v>
      </c>
      <c r="B50" s="39" t="s">
        <v>100</v>
      </c>
      <c r="C50" s="54">
        <v>94010</v>
      </c>
      <c r="D50" s="55"/>
      <c r="E50" s="55"/>
      <c r="F50" s="55"/>
      <c r="G50" s="56">
        <f t="shared" si="1"/>
        <v>94010</v>
      </c>
      <c r="H50" s="44">
        <f t="shared" si="0"/>
        <v>0</v>
      </c>
      <c r="I50" s="46"/>
    </row>
    <row r="51" spans="1:9" x14ac:dyDescent="0.2">
      <c r="A51" s="36"/>
      <c r="B51" s="39"/>
      <c r="C51" s="54"/>
      <c r="D51" s="55"/>
      <c r="E51" s="55"/>
      <c r="F51" s="55"/>
      <c r="G51" s="56"/>
      <c r="H51" s="44"/>
      <c r="I51" s="46"/>
    </row>
    <row r="52" spans="1:9" x14ac:dyDescent="0.2">
      <c r="A52" s="73" t="s">
        <v>10</v>
      </c>
      <c r="B52" s="75" t="s">
        <v>4</v>
      </c>
      <c r="C52" s="76" t="s">
        <v>11</v>
      </c>
      <c r="D52" s="76" t="s">
        <v>12</v>
      </c>
      <c r="E52" s="76" t="s">
        <v>13</v>
      </c>
      <c r="F52" s="76"/>
      <c r="G52" s="76" t="s">
        <v>14</v>
      </c>
      <c r="H52" s="78" t="s">
        <v>15</v>
      </c>
      <c r="I52" s="75" t="s">
        <v>16</v>
      </c>
    </row>
    <row r="53" spans="1:9" ht="21" customHeight="1" x14ac:dyDescent="0.2">
      <c r="A53" s="74"/>
      <c r="B53" s="73"/>
      <c r="C53" s="77"/>
      <c r="D53" s="77"/>
      <c r="E53" s="50" t="s">
        <v>17</v>
      </c>
      <c r="F53" s="50" t="s">
        <v>18</v>
      </c>
      <c r="G53" s="77"/>
      <c r="H53" s="79"/>
      <c r="I53" s="73"/>
    </row>
    <row r="54" spans="1:9" x14ac:dyDescent="0.2">
      <c r="A54" s="36" t="s">
        <v>94</v>
      </c>
      <c r="B54" s="39" t="s">
        <v>101</v>
      </c>
      <c r="C54" s="54">
        <v>93680</v>
      </c>
      <c r="D54" s="55"/>
      <c r="E54" s="55"/>
      <c r="F54" s="55"/>
      <c r="G54" s="56">
        <f t="shared" si="1"/>
        <v>93680</v>
      </c>
      <c r="H54" s="44">
        <f t="shared" si="0"/>
        <v>0</v>
      </c>
      <c r="I54" s="46"/>
    </row>
    <row r="55" spans="1:9" ht="12.75" customHeight="1" x14ac:dyDescent="0.2">
      <c r="A55" s="36" t="s">
        <v>95</v>
      </c>
      <c r="B55" s="39" t="s">
        <v>102</v>
      </c>
      <c r="C55" s="54">
        <v>34560</v>
      </c>
      <c r="D55" s="55"/>
      <c r="E55" s="55">
        <v>2430</v>
      </c>
      <c r="F55" s="55"/>
      <c r="G55" s="56">
        <f t="shared" si="1"/>
        <v>36990</v>
      </c>
      <c r="H55" s="44">
        <f t="shared" si="0"/>
        <v>7.03125E-2</v>
      </c>
      <c r="I55" s="46"/>
    </row>
    <row r="56" spans="1:9" x14ac:dyDescent="0.2">
      <c r="A56" s="36" t="s">
        <v>96</v>
      </c>
      <c r="B56" s="39" t="s">
        <v>103</v>
      </c>
      <c r="C56" s="54">
        <v>500</v>
      </c>
      <c r="D56" s="55"/>
      <c r="E56" s="55"/>
      <c r="F56" s="55"/>
      <c r="G56" s="56">
        <f t="shared" si="1"/>
        <v>500</v>
      </c>
      <c r="H56" s="44">
        <f t="shared" si="0"/>
        <v>0</v>
      </c>
      <c r="I56" s="46"/>
    </row>
    <row r="57" spans="1:9" x14ac:dyDescent="0.2">
      <c r="A57" s="36" t="s">
        <v>104</v>
      </c>
      <c r="B57" s="39" t="s">
        <v>109</v>
      </c>
      <c r="C57" s="54">
        <v>326630</v>
      </c>
      <c r="D57" s="55"/>
      <c r="E57" s="55">
        <v>21018</v>
      </c>
      <c r="F57" s="55"/>
      <c r="G57" s="56">
        <f t="shared" si="1"/>
        <v>347648</v>
      </c>
      <c r="H57" s="44">
        <f t="shared" si="0"/>
        <v>6.4348039065609403E-2</v>
      </c>
      <c r="I57" s="46"/>
    </row>
    <row r="58" spans="1:9" x14ac:dyDescent="0.2">
      <c r="A58" s="36" t="s">
        <v>105</v>
      </c>
      <c r="B58" s="39" t="s">
        <v>110</v>
      </c>
      <c r="C58" s="54">
        <v>788080</v>
      </c>
      <c r="D58" s="55"/>
      <c r="E58" s="55"/>
      <c r="F58" s="55">
        <v>196523.96</v>
      </c>
      <c r="G58" s="56">
        <f t="shared" si="1"/>
        <v>591556.04</v>
      </c>
      <c r="H58" s="44">
        <f t="shared" si="0"/>
        <v>0</v>
      </c>
      <c r="I58" s="46"/>
    </row>
    <row r="59" spans="1:9" ht="24" x14ac:dyDescent="0.2">
      <c r="A59" s="36" t="s">
        <v>106</v>
      </c>
      <c r="B59" s="39" t="s">
        <v>111</v>
      </c>
      <c r="C59" s="54">
        <v>5000</v>
      </c>
      <c r="D59" s="55"/>
      <c r="E59" s="55"/>
      <c r="F59" s="55"/>
      <c r="G59" s="56">
        <f t="shared" si="1"/>
        <v>5000</v>
      </c>
      <c r="H59" s="44">
        <f t="shared" si="0"/>
        <v>0</v>
      </c>
      <c r="I59" s="46"/>
    </row>
    <row r="60" spans="1:9" ht="24" x14ac:dyDescent="0.2">
      <c r="A60" s="36" t="s">
        <v>107</v>
      </c>
      <c r="B60" s="39" t="s">
        <v>112</v>
      </c>
      <c r="C60" s="54">
        <v>5000</v>
      </c>
      <c r="D60" s="55"/>
      <c r="E60" s="55"/>
      <c r="F60" s="55"/>
      <c r="G60" s="56">
        <f t="shared" si="1"/>
        <v>5000</v>
      </c>
      <c r="H60" s="44">
        <f t="shared" si="0"/>
        <v>0</v>
      </c>
      <c r="I60" s="46"/>
    </row>
    <row r="61" spans="1:9" x14ac:dyDescent="0.2">
      <c r="A61" s="36" t="s">
        <v>108</v>
      </c>
      <c r="B61" s="39" t="s">
        <v>113</v>
      </c>
      <c r="C61" s="54">
        <v>183870</v>
      </c>
      <c r="D61" s="55">
        <f>1578200+12518</f>
        <v>1590718</v>
      </c>
      <c r="E61" s="55">
        <f>50000+373930+35000</f>
        <v>458930</v>
      </c>
      <c r="F61" s="55"/>
      <c r="G61" s="56">
        <f t="shared" si="1"/>
        <v>2233518</v>
      </c>
      <c r="H61" s="44">
        <f t="shared" si="0"/>
        <v>2.4959482242888997</v>
      </c>
      <c r="I61" s="46" t="s">
        <v>178</v>
      </c>
    </row>
    <row r="62" spans="1:9" x14ac:dyDescent="0.2">
      <c r="A62" s="36" t="s">
        <v>114</v>
      </c>
      <c r="B62" s="39" t="s">
        <v>121</v>
      </c>
      <c r="C62" s="54">
        <v>50390</v>
      </c>
      <c r="D62" s="55"/>
      <c r="E62" s="55"/>
      <c r="F62" s="55"/>
      <c r="G62" s="56">
        <f t="shared" si="1"/>
        <v>50390</v>
      </c>
      <c r="H62" s="44">
        <f t="shared" si="0"/>
        <v>0</v>
      </c>
      <c r="I62" s="46"/>
    </row>
    <row r="63" spans="1:9" x14ac:dyDescent="0.2">
      <c r="A63" s="36" t="s">
        <v>115</v>
      </c>
      <c r="B63" s="39" t="s">
        <v>122</v>
      </c>
      <c r="C63" s="54">
        <v>86800</v>
      </c>
      <c r="D63" s="55"/>
      <c r="E63" s="55">
        <v>10943.71</v>
      </c>
      <c r="F63" s="55"/>
      <c r="G63" s="56">
        <f t="shared" si="1"/>
        <v>97743.709999999992</v>
      </c>
      <c r="H63" s="44">
        <f t="shared" si="0"/>
        <v>0.12607960829493087</v>
      </c>
      <c r="I63" s="46" t="s">
        <v>188</v>
      </c>
    </row>
    <row r="64" spans="1:9" x14ac:dyDescent="0.2">
      <c r="A64" s="36" t="s">
        <v>116</v>
      </c>
      <c r="B64" s="39" t="s">
        <v>123</v>
      </c>
      <c r="C64" s="54">
        <v>22990</v>
      </c>
      <c r="D64" s="55"/>
      <c r="E64" s="55">
        <v>3411</v>
      </c>
      <c r="F64" s="55"/>
      <c r="G64" s="56">
        <f t="shared" si="1"/>
        <v>26401</v>
      </c>
      <c r="H64" s="44">
        <f t="shared" si="0"/>
        <v>0.14836885602435843</v>
      </c>
      <c r="I64" s="46" t="s">
        <v>189</v>
      </c>
    </row>
    <row r="65" spans="1:9" x14ac:dyDescent="0.2">
      <c r="A65" s="36" t="s">
        <v>117</v>
      </c>
      <c r="B65" s="39" t="s">
        <v>124</v>
      </c>
      <c r="C65" s="54">
        <v>610360</v>
      </c>
      <c r="D65" s="55"/>
      <c r="E65" s="55">
        <v>77369</v>
      </c>
      <c r="F65" s="55"/>
      <c r="G65" s="56">
        <f t="shared" si="1"/>
        <v>687729</v>
      </c>
      <c r="H65" s="44">
        <f t="shared" si="0"/>
        <v>0.12675961727505078</v>
      </c>
      <c r="I65" s="46" t="s">
        <v>179</v>
      </c>
    </row>
    <row r="66" spans="1:9" ht="24" x14ac:dyDescent="0.2">
      <c r="A66" s="36" t="s">
        <v>118</v>
      </c>
      <c r="B66" s="39" t="s">
        <v>125</v>
      </c>
      <c r="C66" s="54">
        <v>86780</v>
      </c>
      <c r="D66" s="55">
        <v>248237</v>
      </c>
      <c r="E66" s="55">
        <v>7080</v>
      </c>
      <c r="F66" s="55"/>
      <c r="G66" s="56">
        <f t="shared" si="1"/>
        <v>342097</v>
      </c>
      <c r="H66" s="44">
        <f t="shared" si="0"/>
        <v>8.1585618806176541E-2</v>
      </c>
      <c r="I66" s="46"/>
    </row>
    <row r="67" spans="1:9" ht="12.75" customHeight="1" x14ac:dyDescent="0.2">
      <c r="A67" s="36" t="s">
        <v>119</v>
      </c>
      <c r="B67" s="39" t="s">
        <v>126</v>
      </c>
      <c r="C67" s="54">
        <v>43390</v>
      </c>
      <c r="D67" s="55"/>
      <c r="E67" s="55"/>
      <c r="F67" s="55"/>
      <c r="G67" s="56">
        <f t="shared" si="1"/>
        <v>43390</v>
      </c>
      <c r="H67" s="44">
        <f t="shared" si="0"/>
        <v>0</v>
      </c>
      <c r="I67" s="46"/>
    </row>
    <row r="68" spans="1:9" ht="15.75" customHeight="1" x14ac:dyDescent="0.2">
      <c r="A68" s="36" t="s">
        <v>120</v>
      </c>
      <c r="B68" s="39" t="s">
        <v>127</v>
      </c>
      <c r="C68" s="54">
        <v>819870</v>
      </c>
      <c r="D68" s="55"/>
      <c r="E68" s="55">
        <f>680130+5771.97</f>
        <v>685901.97</v>
      </c>
      <c r="F68" s="55"/>
      <c r="G68" s="56">
        <f t="shared" si="1"/>
        <v>1505771.97</v>
      </c>
      <c r="H68" s="44">
        <f t="shared" si="0"/>
        <v>0.8365984485345237</v>
      </c>
      <c r="I68" s="46" t="s">
        <v>180</v>
      </c>
    </row>
    <row r="69" spans="1:9" ht="15" customHeight="1" x14ac:dyDescent="0.2">
      <c r="A69" s="36" t="s">
        <v>130</v>
      </c>
      <c r="B69" s="39" t="s">
        <v>128</v>
      </c>
      <c r="C69" s="54">
        <v>440240</v>
      </c>
      <c r="D69" s="55">
        <v>1696362</v>
      </c>
      <c r="E69" s="55">
        <v>893763</v>
      </c>
      <c r="F69" s="55"/>
      <c r="G69" s="56">
        <f t="shared" si="1"/>
        <v>3030365</v>
      </c>
      <c r="H69" s="44">
        <f t="shared" si="0"/>
        <v>2.0301721788115574</v>
      </c>
      <c r="I69" s="46" t="s">
        <v>181</v>
      </c>
    </row>
    <row r="70" spans="1:9" x14ac:dyDescent="0.2">
      <c r="A70" s="36" t="s">
        <v>131</v>
      </c>
      <c r="B70" s="39" t="s">
        <v>129</v>
      </c>
      <c r="C70" s="54">
        <v>0</v>
      </c>
      <c r="D70" s="55">
        <v>1903747</v>
      </c>
      <c r="E70" s="55"/>
      <c r="F70" s="55"/>
      <c r="G70" s="56">
        <f t="shared" si="1"/>
        <v>1903747</v>
      </c>
      <c r="H70" s="44"/>
      <c r="I70" s="46"/>
    </row>
    <row r="71" spans="1:9" ht="12.75" customHeight="1" x14ac:dyDescent="0.2">
      <c r="A71" s="36" t="s">
        <v>132</v>
      </c>
      <c r="B71" s="39" t="s">
        <v>140</v>
      </c>
      <c r="C71" s="54">
        <v>29170</v>
      </c>
      <c r="D71" s="55"/>
      <c r="E71" s="55"/>
      <c r="F71" s="55">
        <v>18619.830000000002</v>
      </c>
      <c r="G71" s="56">
        <f t="shared" si="1"/>
        <v>10550.169999999998</v>
      </c>
      <c r="H71" s="44">
        <f t="shared" si="0"/>
        <v>0</v>
      </c>
      <c r="I71" s="46"/>
    </row>
    <row r="72" spans="1:9" ht="12.75" customHeight="1" x14ac:dyDescent="0.2">
      <c r="A72" s="36" t="s">
        <v>133</v>
      </c>
      <c r="B72" s="39" t="s">
        <v>141</v>
      </c>
      <c r="C72" s="54">
        <v>10810</v>
      </c>
      <c r="D72" s="55"/>
      <c r="E72" s="55"/>
      <c r="F72" s="55"/>
      <c r="G72" s="56">
        <f t="shared" si="1"/>
        <v>10810</v>
      </c>
      <c r="H72" s="44">
        <f t="shared" si="0"/>
        <v>0</v>
      </c>
      <c r="I72" s="46"/>
    </row>
    <row r="73" spans="1:9" ht="15.75" customHeight="1" x14ac:dyDescent="0.2">
      <c r="A73" s="36" t="s">
        <v>134</v>
      </c>
      <c r="B73" s="39" t="s">
        <v>142</v>
      </c>
      <c r="C73" s="54">
        <v>139120</v>
      </c>
      <c r="D73" s="55"/>
      <c r="E73" s="55"/>
      <c r="F73" s="55"/>
      <c r="G73" s="56">
        <f t="shared" si="1"/>
        <v>139120</v>
      </c>
      <c r="H73" s="44">
        <f t="shared" si="0"/>
        <v>0</v>
      </c>
      <c r="I73" s="46"/>
    </row>
    <row r="74" spans="1:9" ht="15.75" customHeight="1" x14ac:dyDescent="0.2">
      <c r="A74" s="36" t="s">
        <v>135</v>
      </c>
      <c r="B74" s="39" t="s">
        <v>143</v>
      </c>
      <c r="C74" s="54">
        <v>525710</v>
      </c>
      <c r="D74" s="55"/>
      <c r="E74" s="55"/>
      <c r="F74" s="55"/>
      <c r="G74" s="56">
        <f t="shared" si="1"/>
        <v>525710</v>
      </c>
      <c r="H74" s="44">
        <f t="shared" si="0"/>
        <v>0</v>
      </c>
      <c r="I74" s="46"/>
    </row>
    <row r="75" spans="1:9" ht="12.75" customHeight="1" x14ac:dyDescent="0.2">
      <c r="A75" s="36" t="s">
        <v>136</v>
      </c>
      <c r="B75" s="39" t="s">
        <v>144</v>
      </c>
      <c r="C75" s="54">
        <v>60050</v>
      </c>
      <c r="D75" s="55"/>
      <c r="E75" s="55"/>
      <c r="F75" s="55"/>
      <c r="G75" s="56">
        <f t="shared" si="1"/>
        <v>60050</v>
      </c>
      <c r="H75" s="44">
        <f t="shared" si="0"/>
        <v>0</v>
      </c>
      <c r="I75" s="46"/>
    </row>
    <row r="76" spans="1:9" ht="12.75" customHeight="1" x14ac:dyDescent="0.2">
      <c r="A76" s="36" t="s">
        <v>137</v>
      </c>
      <c r="B76" s="39" t="s">
        <v>147</v>
      </c>
      <c r="C76" s="54">
        <v>5000</v>
      </c>
      <c r="D76" s="55"/>
      <c r="E76" s="55"/>
      <c r="F76" s="55"/>
      <c r="G76" s="56">
        <f t="shared" si="1"/>
        <v>5000</v>
      </c>
      <c r="H76" s="44">
        <f t="shared" ref="H76:H90" si="4">E76*100%/C76</f>
        <v>0</v>
      </c>
      <c r="I76" s="46"/>
    </row>
    <row r="77" spans="1:9" x14ac:dyDescent="0.2">
      <c r="A77" s="36" t="s">
        <v>138</v>
      </c>
      <c r="B77" s="39" t="s">
        <v>145</v>
      </c>
      <c r="C77" s="54">
        <v>8010</v>
      </c>
      <c r="D77" s="55"/>
      <c r="E77" s="55"/>
      <c r="F77" s="55"/>
      <c r="G77" s="56">
        <f t="shared" si="1"/>
        <v>8010</v>
      </c>
      <c r="H77" s="44">
        <f t="shared" si="4"/>
        <v>0</v>
      </c>
      <c r="I77" s="46"/>
    </row>
    <row r="78" spans="1:9" x14ac:dyDescent="0.2">
      <c r="A78" s="36" t="s">
        <v>139</v>
      </c>
      <c r="B78" s="39" t="s">
        <v>146</v>
      </c>
      <c r="C78" s="54">
        <v>123880</v>
      </c>
      <c r="D78" s="55"/>
      <c r="E78" s="55"/>
      <c r="F78" s="55"/>
      <c r="G78" s="56">
        <f t="shared" si="1"/>
        <v>123880</v>
      </c>
      <c r="H78" s="44">
        <f t="shared" si="4"/>
        <v>0</v>
      </c>
      <c r="I78" s="46"/>
    </row>
    <row r="79" spans="1:9" x14ac:dyDescent="0.2">
      <c r="A79" s="36" t="s">
        <v>148</v>
      </c>
      <c r="B79" s="39" t="s">
        <v>155</v>
      </c>
      <c r="C79" s="54">
        <v>55450</v>
      </c>
      <c r="D79" s="55"/>
      <c r="E79" s="55"/>
      <c r="F79" s="55"/>
      <c r="G79" s="56">
        <f t="shared" ref="G79:G91" si="5">+C79+D79+E79-F79</f>
        <v>55450</v>
      </c>
      <c r="H79" s="44">
        <f t="shared" si="4"/>
        <v>0</v>
      </c>
      <c r="I79" s="46"/>
    </row>
    <row r="80" spans="1:9" x14ac:dyDescent="0.2">
      <c r="A80" s="36" t="s">
        <v>149</v>
      </c>
      <c r="B80" s="39" t="s">
        <v>156</v>
      </c>
      <c r="C80" s="54">
        <v>70360</v>
      </c>
      <c r="D80" s="55"/>
      <c r="E80" s="55"/>
      <c r="F80" s="55">
        <v>10943.71</v>
      </c>
      <c r="G80" s="56">
        <f t="shared" si="5"/>
        <v>59416.29</v>
      </c>
      <c r="H80" s="44">
        <f t="shared" si="4"/>
        <v>0</v>
      </c>
      <c r="I80" s="46"/>
    </row>
    <row r="81" spans="1:9" x14ac:dyDescent="0.2">
      <c r="A81" s="36" t="s">
        <v>150</v>
      </c>
      <c r="B81" s="39" t="s">
        <v>157</v>
      </c>
      <c r="C81" s="54">
        <v>1319150</v>
      </c>
      <c r="D81" s="55"/>
      <c r="E81" s="55"/>
      <c r="F81" s="55"/>
      <c r="G81" s="56">
        <f t="shared" si="5"/>
        <v>1319150</v>
      </c>
      <c r="H81" s="44">
        <f t="shared" si="4"/>
        <v>0</v>
      </c>
      <c r="I81" s="46"/>
    </row>
    <row r="82" spans="1:9" ht="12.75" customHeight="1" x14ac:dyDescent="0.2">
      <c r="A82" s="36" t="s">
        <v>151</v>
      </c>
      <c r="B82" s="39" t="s">
        <v>158</v>
      </c>
      <c r="C82" s="54">
        <v>431690</v>
      </c>
      <c r="D82" s="55"/>
      <c r="E82" s="55"/>
      <c r="F82" s="55"/>
      <c r="G82" s="56">
        <f t="shared" si="5"/>
        <v>431690</v>
      </c>
      <c r="H82" s="44">
        <f t="shared" si="4"/>
        <v>0</v>
      </c>
      <c r="I82" s="46"/>
    </row>
    <row r="83" spans="1:9" x14ac:dyDescent="0.2">
      <c r="A83" s="36" t="s">
        <v>152</v>
      </c>
      <c r="B83" s="39" t="s">
        <v>159</v>
      </c>
      <c r="C83" s="54">
        <v>71350</v>
      </c>
      <c r="D83" s="55"/>
      <c r="E83" s="55"/>
      <c r="F83" s="55"/>
      <c r="G83" s="56">
        <f t="shared" si="5"/>
        <v>71350</v>
      </c>
      <c r="H83" s="44">
        <f t="shared" si="4"/>
        <v>0</v>
      </c>
      <c r="I83" s="46"/>
    </row>
    <row r="84" spans="1:9" x14ac:dyDescent="0.2">
      <c r="A84" s="36" t="s">
        <v>153</v>
      </c>
      <c r="B84" s="39" t="s">
        <v>160</v>
      </c>
      <c r="C84" s="54">
        <v>795670</v>
      </c>
      <c r="D84" s="55">
        <v>2658405</v>
      </c>
      <c r="E84" s="55">
        <f>12587.41+21587.41+50</f>
        <v>34224.82</v>
      </c>
      <c r="F84" s="55"/>
      <c r="G84" s="56">
        <f t="shared" si="5"/>
        <v>3488299.82</v>
      </c>
      <c r="H84" s="44">
        <f t="shared" si="4"/>
        <v>4.3013837394899897E-2</v>
      </c>
      <c r="I84" s="46"/>
    </row>
    <row r="85" spans="1:9" x14ac:dyDescent="0.2">
      <c r="A85" s="36" t="s">
        <v>154</v>
      </c>
      <c r="B85" s="39" t="s">
        <v>161</v>
      </c>
      <c r="C85" s="54">
        <v>172120</v>
      </c>
      <c r="D85" s="55"/>
      <c r="E85" s="55"/>
      <c r="F85" s="55"/>
      <c r="G85" s="56">
        <f t="shared" si="5"/>
        <v>172120</v>
      </c>
      <c r="H85" s="44">
        <f t="shared" si="4"/>
        <v>0</v>
      </c>
      <c r="I85" s="46"/>
    </row>
    <row r="86" spans="1:9" x14ac:dyDescent="0.2">
      <c r="A86" s="36"/>
      <c r="B86" s="40" t="s">
        <v>175</v>
      </c>
      <c r="C86" s="54"/>
      <c r="D86" s="55"/>
      <c r="E86" s="55"/>
      <c r="F86" s="55"/>
      <c r="G86" s="56"/>
      <c r="H86" s="44"/>
      <c r="I86" s="46"/>
    </row>
    <row r="87" spans="1:9" x14ac:dyDescent="0.2">
      <c r="A87" s="36" t="s">
        <v>162</v>
      </c>
      <c r="B87" s="39" t="s">
        <v>167</v>
      </c>
      <c r="C87" s="54">
        <v>10800</v>
      </c>
      <c r="D87" s="55"/>
      <c r="E87" s="55"/>
      <c r="F87" s="55"/>
      <c r="G87" s="56">
        <f t="shared" si="5"/>
        <v>10800</v>
      </c>
      <c r="H87" s="44">
        <f t="shared" si="4"/>
        <v>0</v>
      </c>
      <c r="I87" s="46"/>
    </row>
    <row r="88" spans="1:9" x14ac:dyDescent="0.2">
      <c r="A88" s="36" t="s">
        <v>163</v>
      </c>
      <c r="B88" s="39" t="s">
        <v>168</v>
      </c>
      <c r="C88" s="54">
        <v>48010</v>
      </c>
      <c r="D88" s="55"/>
      <c r="E88" s="55"/>
      <c r="F88" s="55"/>
      <c r="G88" s="56">
        <f t="shared" si="5"/>
        <v>48010</v>
      </c>
      <c r="H88" s="44">
        <f t="shared" si="4"/>
        <v>0</v>
      </c>
      <c r="I88" s="46"/>
    </row>
    <row r="89" spans="1:9" x14ac:dyDescent="0.2">
      <c r="A89" s="36" t="s">
        <v>164</v>
      </c>
      <c r="B89" s="39" t="s">
        <v>169</v>
      </c>
      <c r="C89" s="54">
        <v>50520</v>
      </c>
      <c r="D89" s="55"/>
      <c r="E89" s="55">
        <v>37239.660000000003</v>
      </c>
      <c r="F89" s="55"/>
      <c r="G89" s="56">
        <f t="shared" si="5"/>
        <v>87759.66</v>
      </c>
      <c r="H89" s="44">
        <f t="shared" si="4"/>
        <v>0.73712707838479818</v>
      </c>
      <c r="I89" s="46" t="s">
        <v>182</v>
      </c>
    </row>
    <row r="90" spans="1:9" x14ac:dyDescent="0.2">
      <c r="A90" s="36" t="s">
        <v>165</v>
      </c>
      <c r="B90" s="39" t="s">
        <v>170</v>
      </c>
      <c r="C90" s="54">
        <v>10800</v>
      </c>
      <c r="D90" s="55"/>
      <c r="E90" s="55"/>
      <c r="F90" s="55"/>
      <c r="G90" s="56">
        <f t="shared" si="5"/>
        <v>10800</v>
      </c>
      <c r="H90" s="44">
        <f t="shared" si="4"/>
        <v>0</v>
      </c>
      <c r="I90" s="46"/>
    </row>
    <row r="91" spans="1:9" x14ac:dyDescent="0.2">
      <c r="A91" s="37" t="s">
        <v>166</v>
      </c>
      <c r="B91" s="41" t="s">
        <v>171</v>
      </c>
      <c r="C91" s="57">
        <v>60000</v>
      </c>
      <c r="D91" s="58"/>
      <c r="E91" s="58"/>
      <c r="F91" s="58">
        <v>18619.830000000002</v>
      </c>
      <c r="G91" s="59">
        <f t="shared" si="5"/>
        <v>41380.17</v>
      </c>
      <c r="H91" s="45">
        <f t="shared" ref="H91" si="6">E91*100%/C91</f>
        <v>0</v>
      </c>
      <c r="I91" s="47"/>
    </row>
    <row r="92" spans="1:9" ht="17.25" customHeight="1" x14ac:dyDescent="0.2">
      <c r="A92" s="12"/>
      <c r="B92" s="13" t="s">
        <v>19</v>
      </c>
      <c r="C92" s="60">
        <f>SUM(C8:C91)</f>
        <v>48600000</v>
      </c>
      <c r="D92" s="60">
        <f>SUM(D8:D91)</f>
        <v>9088543</v>
      </c>
      <c r="E92" s="60">
        <f>SUM(E8:E91)</f>
        <v>3934785.36</v>
      </c>
      <c r="F92" s="60">
        <f>SUM(F8:F91)</f>
        <v>3934785.3600000003</v>
      </c>
      <c r="G92" s="60">
        <f>SUM(G8:G91)</f>
        <v>57688542.999999993</v>
      </c>
      <c r="H92" s="22"/>
      <c r="I92" s="14"/>
    </row>
    <row r="93" spans="1:9" ht="17.25" customHeight="1" x14ac:dyDescent="0.2">
      <c r="A93" s="12"/>
      <c r="B93" s="27"/>
      <c r="C93" s="61"/>
      <c r="D93" s="61"/>
      <c r="E93" s="61"/>
      <c r="F93" s="61"/>
      <c r="G93" s="61"/>
      <c r="H93" s="28"/>
      <c r="I93" s="14"/>
    </row>
    <row r="94" spans="1:9" ht="17.25" customHeight="1" x14ac:dyDescent="0.2">
      <c r="A94" s="12"/>
      <c r="B94" s="27"/>
      <c r="C94" s="61"/>
      <c r="D94" s="61"/>
      <c r="E94" s="61"/>
      <c r="F94" s="61"/>
      <c r="G94" s="61"/>
      <c r="H94" s="28"/>
      <c r="I94" s="14"/>
    </row>
    <row r="95" spans="1:9" ht="17.25" customHeight="1" x14ac:dyDescent="0.2">
      <c r="A95" s="12"/>
      <c r="B95" s="27"/>
      <c r="C95" s="61"/>
      <c r="D95" s="61"/>
      <c r="E95" s="61"/>
      <c r="F95" s="61"/>
      <c r="G95" s="62"/>
      <c r="H95" s="28"/>
      <c r="I95" s="14"/>
    </row>
    <row r="96" spans="1:9" x14ac:dyDescent="0.2">
      <c r="A96" s="29"/>
      <c r="B96" s="29"/>
      <c r="C96" s="63"/>
      <c r="D96" s="63"/>
      <c r="E96" s="63"/>
      <c r="F96" s="63"/>
      <c r="G96" s="63"/>
      <c r="H96" s="30"/>
      <c r="I96" s="29"/>
    </row>
    <row r="97" spans="1:9" x14ac:dyDescent="0.2">
      <c r="A97" s="29"/>
      <c r="B97" s="29"/>
      <c r="C97" s="63"/>
      <c r="D97" s="63"/>
      <c r="E97" s="63"/>
      <c r="F97" s="63"/>
      <c r="G97" s="63"/>
      <c r="H97" s="30"/>
      <c r="I97" s="29"/>
    </row>
    <row r="98" spans="1:9" x14ac:dyDescent="0.2">
      <c r="A98" s="29"/>
      <c r="B98" s="29"/>
      <c r="C98" s="63"/>
      <c r="D98" s="63"/>
      <c r="E98" s="63"/>
      <c r="F98" s="63"/>
      <c r="G98" s="63"/>
      <c r="H98" s="30"/>
      <c r="I98" s="29"/>
    </row>
    <row r="99" spans="1:9" x14ac:dyDescent="0.2">
      <c r="A99" s="29"/>
      <c r="B99" s="29"/>
      <c r="C99" s="63"/>
      <c r="D99" s="63"/>
      <c r="E99" s="63"/>
      <c r="F99" s="63"/>
      <c r="G99" s="63"/>
      <c r="H99" s="30"/>
      <c r="I99" s="29"/>
    </row>
    <row r="100" spans="1:9" x14ac:dyDescent="0.2">
      <c r="A100" s="29"/>
      <c r="B100" s="29"/>
      <c r="C100" s="63"/>
      <c r="D100" s="63"/>
      <c r="E100" s="63"/>
      <c r="F100" s="63"/>
      <c r="G100" s="63"/>
      <c r="H100" s="30"/>
      <c r="I100" s="29"/>
    </row>
    <row r="101" spans="1:9" x14ac:dyDescent="0.2">
      <c r="A101" s="29"/>
      <c r="B101" s="29"/>
      <c r="C101" s="63"/>
      <c r="D101" s="63"/>
      <c r="E101" s="63"/>
      <c r="F101" s="63"/>
      <c r="G101" s="63"/>
      <c r="H101" s="30"/>
      <c r="I101" s="29"/>
    </row>
    <row r="102" spans="1:9" x14ac:dyDescent="0.2">
      <c r="A102" s="29"/>
      <c r="B102" s="29"/>
      <c r="C102" s="63"/>
      <c r="D102" s="63"/>
      <c r="E102" s="63"/>
      <c r="F102" s="63"/>
      <c r="G102" s="63"/>
      <c r="H102" s="30"/>
      <c r="I102" s="29"/>
    </row>
    <row r="103" spans="1:9" x14ac:dyDescent="0.2">
      <c r="A103" s="29"/>
      <c r="B103" s="29"/>
      <c r="C103" s="63"/>
      <c r="D103" s="63"/>
      <c r="E103" s="63"/>
      <c r="F103" s="63"/>
      <c r="G103" s="63"/>
      <c r="H103" s="30"/>
      <c r="I103" s="29"/>
    </row>
    <row r="104" spans="1:9" x14ac:dyDescent="0.2">
      <c r="A104" s="29"/>
      <c r="B104" s="29"/>
      <c r="C104" s="63"/>
      <c r="D104" s="63"/>
      <c r="E104" s="63"/>
      <c r="F104" s="63"/>
      <c r="G104" s="63"/>
      <c r="H104" s="30"/>
      <c r="I104" s="29"/>
    </row>
    <row r="105" spans="1:9" x14ac:dyDescent="0.2">
      <c r="A105" s="29"/>
      <c r="B105" s="29"/>
      <c r="C105" s="63"/>
      <c r="D105" s="63"/>
      <c r="E105" s="63"/>
      <c r="F105" s="63"/>
      <c r="G105" s="63"/>
      <c r="H105" s="30"/>
      <c r="I105" s="29"/>
    </row>
    <row r="106" spans="1:9" x14ac:dyDescent="0.2">
      <c r="A106" s="29"/>
      <c r="B106" s="29"/>
      <c r="C106" s="63"/>
      <c r="D106" s="63"/>
      <c r="E106" s="63"/>
      <c r="F106" s="63"/>
      <c r="G106" s="63"/>
      <c r="H106" s="30"/>
      <c r="I106" s="29"/>
    </row>
    <row r="107" spans="1:9" x14ac:dyDescent="0.2">
      <c r="A107" s="31"/>
      <c r="B107" s="29"/>
      <c r="C107" s="32"/>
      <c r="D107" s="32"/>
      <c r="E107" s="63"/>
      <c r="F107" s="68"/>
      <c r="G107" s="68"/>
      <c r="H107" s="33"/>
      <c r="I107" s="29"/>
    </row>
    <row r="108" spans="1:9" x14ac:dyDescent="0.2">
      <c r="A108" s="29"/>
      <c r="B108" s="31"/>
      <c r="C108" s="32"/>
      <c r="D108" s="32"/>
      <c r="E108" s="32"/>
      <c r="F108" s="32"/>
      <c r="G108" s="32"/>
      <c r="H108" s="34"/>
      <c r="I108" s="29"/>
    </row>
    <row r="109" spans="1:9" x14ac:dyDescent="0.2">
      <c r="A109" s="4"/>
      <c r="B109" s="4"/>
      <c r="C109" s="16"/>
      <c r="D109" s="16"/>
      <c r="E109" s="16"/>
      <c r="F109" s="16"/>
      <c r="G109" s="16"/>
      <c r="H109" s="24"/>
      <c r="I109" s="1"/>
    </row>
    <row r="110" spans="1:9" ht="13.5" x14ac:dyDescent="0.25">
      <c r="A110" s="5"/>
      <c r="B110" s="1"/>
      <c r="C110" s="17"/>
      <c r="D110" s="17"/>
      <c r="E110" s="64"/>
      <c r="F110" s="64"/>
      <c r="G110" s="65"/>
      <c r="H110" s="25"/>
      <c r="I110" s="1"/>
    </row>
    <row r="111" spans="1:9" x14ac:dyDescent="0.2">
      <c r="A111" s="1"/>
      <c r="B111" s="1"/>
      <c r="C111" s="64"/>
      <c r="D111" s="64"/>
      <c r="E111" s="64"/>
      <c r="F111" s="64"/>
      <c r="G111" s="64"/>
      <c r="H111" s="23"/>
      <c r="I111" s="1"/>
    </row>
    <row r="112" spans="1:9" x14ac:dyDescent="0.2">
      <c r="A112" s="1"/>
      <c r="B112" s="1"/>
      <c r="C112" s="64"/>
      <c r="D112" s="64"/>
      <c r="E112" s="64"/>
      <c r="F112" s="64"/>
      <c r="G112" s="64"/>
      <c r="H112" s="23"/>
      <c r="I112" s="1"/>
    </row>
    <row r="113" spans="1:9" x14ac:dyDescent="0.2">
      <c r="A113" s="1"/>
      <c r="B113" s="1"/>
      <c r="C113" s="64"/>
      <c r="D113" s="64"/>
      <c r="E113" s="64"/>
      <c r="F113" s="64"/>
      <c r="G113" s="64"/>
      <c r="H113" s="23"/>
      <c r="I113" s="1"/>
    </row>
    <row r="114" spans="1:9" x14ac:dyDescent="0.2">
      <c r="A114" s="1"/>
      <c r="B114" s="1"/>
      <c r="C114" s="64"/>
      <c r="D114" s="64"/>
      <c r="E114" s="64"/>
      <c r="F114" s="64"/>
      <c r="G114" s="64"/>
      <c r="H114" s="23"/>
      <c r="I114" s="1"/>
    </row>
    <row r="115" spans="1:9" x14ac:dyDescent="0.2">
      <c r="A115" s="1"/>
      <c r="B115" s="1"/>
      <c r="C115" s="64"/>
      <c r="D115" s="64"/>
      <c r="E115" s="64"/>
      <c r="F115" s="64"/>
      <c r="G115" s="64"/>
      <c r="H115" s="23"/>
      <c r="I115" s="1"/>
    </row>
    <row r="116" spans="1:9" x14ac:dyDescent="0.2">
      <c r="A116" s="1"/>
      <c r="B116" s="1"/>
      <c r="C116" s="64"/>
      <c r="D116" s="64"/>
      <c r="E116" s="64"/>
      <c r="F116" s="64"/>
      <c r="G116" s="64"/>
      <c r="H116" s="23"/>
      <c r="I116" s="1"/>
    </row>
    <row r="117" spans="1:9" x14ac:dyDescent="0.2">
      <c r="A117" s="1"/>
      <c r="B117" s="1"/>
      <c r="C117" s="64"/>
      <c r="D117" s="64"/>
      <c r="E117" s="64"/>
      <c r="F117" s="64"/>
      <c r="G117" s="64"/>
      <c r="H117" s="23"/>
      <c r="I117" s="1"/>
    </row>
    <row r="118" spans="1:9" x14ac:dyDescent="0.2">
      <c r="A118" s="1"/>
      <c r="B118" s="1"/>
      <c r="C118" s="64"/>
      <c r="D118" s="64"/>
      <c r="E118" s="64"/>
      <c r="F118" s="64"/>
      <c r="G118" s="64"/>
      <c r="H118" s="23"/>
      <c r="I118" s="1"/>
    </row>
    <row r="119" spans="1:9" x14ac:dyDescent="0.2">
      <c r="A119" s="1"/>
      <c r="B119" s="1"/>
      <c r="C119" s="64"/>
      <c r="D119" s="64"/>
      <c r="E119" s="64"/>
      <c r="F119" s="64"/>
      <c r="G119" s="64"/>
      <c r="H119" s="23"/>
      <c r="I119" s="1"/>
    </row>
    <row r="120" spans="1:9" x14ac:dyDescent="0.2">
      <c r="A120" s="1"/>
      <c r="B120" s="1"/>
      <c r="C120" s="64"/>
      <c r="D120" s="64"/>
      <c r="E120" s="64"/>
      <c r="F120" s="64"/>
      <c r="G120" s="64"/>
      <c r="H120" s="23"/>
      <c r="I120" s="1"/>
    </row>
    <row r="121" spans="1:9" x14ac:dyDescent="0.2">
      <c r="A121" s="1"/>
      <c r="B121" s="1"/>
      <c r="C121" s="64"/>
      <c r="D121" s="64"/>
      <c r="E121" s="64"/>
      <c r="F121" s="64"/>
      <c r="G121" s="64"/>
      <c r="H121" s="23"/>
      <c r="I121" s="1"/>
    </row>
    <row r="122" spans="1:9" x14ac:dyDescent="0.2">
      <c r="A122" s="1"/>
      <c r="B122" s="1"/>
      <c r="C122" s="64"/>
      <c r="D122" s="64"/>
      <c r="E122" s="64"/>
      <c r="F122" s="64"/>
      <c r="G122" s="64"/>
      <c r="H122" s="23"/>
      <c r="I122" s="1"/>
    </row>
    <row r="123" spans="1:9" x14ac:dyDescent="0.2">
      <c r="A123" s="1"/>
      <c r="B123" s="1"/>
      <c r="C123" s="64"/>
      <c r="D123" s="64"/>
      <c r="E123" s="64"/>
      <c r="F123" s="64"/>
      <c r="G123" s="64"/>
      <c r="H123" s="23"/>
      <c r="I123" s="1"/>
    </row>
    <row r="124" spans="1:9" x14ac:dyDescent="0.2">
      <c r="A124" s="1"/>
      <c r="B124" s="1"/>
      <c r="C124" s="64"/>
      <c r="D124" s="64"/>
      <c r="E124" s="64"/>
      <c r="F124" s="64"/>
      <c r="G124" s="64"/>
      <c r="H124" s="23"/>
      <c r="I124" s="1"/>
    </row>
    <row r="125" spans="1:9" x14ac:dyDescent="0.2">
      <c r="A125" s="1"/>
      <c r="B125" s="1"/>
      <c r="C125" s="64"/>
      <c r="D125" s="64"/>
      <c r="E125" s="64"/>
      <c r="F125" s="64"/>
      <c r="G125" s="64"/>
      <c r="H125" s="23"/>
      <c r="I125" s="1"/>
    </row>
    <row r="126" spans="1:9" ht="19.899999999999999" customHeight="1" x14ac:dyDescent="0.2">
      <c r="A126" s="11"/>
      <c r="B126" s="11"/>
      <c r="C126" s="66"/>
      <c r="D126" s="66"/>
      <c r="E126" s="66"/>
      <c r="F126" s="66"/>
      <c r="G126" s="66"/>
      <c r="H126" s="18"/>
      <c r="I126" s="11"/>
    </row>
  </sheetData>
  <mergeCells count="19">
    <mergeCell ref="C52:C53"/>
    <mergeCell ref="D52:D53"/>
    <mergeCell ref="E52:F52"/>
    <mergeCell ref="F107:G107"/>
    <mergeCell ref="A3:I3"/>
    <mergeCell ref="A4:I4"/>
    <mergeCell ref="A6:A7"/>
    <mergeCell ref="B6:B7"/>
    <mergeCell ref="C6:C7"/>
    <mergeCell ref="D6:D7"/>
    <mergeCell ref="E6:F6"/>
    <mergeCell ref="G6:G7"/>
    <mergeCell ref="H6:H7"/>
    <mergeCell ref="I6:I7"/>
    <mergeCell ref="G52:G53"/>
    <mergeCell ref="H52:H53"/>
    <mergeCell ref="I52:I53"/>
    <mergeCell ref="A52:A53"/>
    <mergeCell ref="B52:B53"/>
  </mergeCells>
  <conditionalFormatting sqref="H8:H45 H47:H51 H54:H91">
    <cfRule type="cellIs" dxfId="3" priority="4" operator="greaterThan">
      <formula>0.1</formula>
    </cfRule>
  </conditionalFormatting>
  <conditionalFormatting sqref="A48:A49">
    <cfRule type="duplicateValues" dxfId="2" priority="3"/>
  </conditionalFormatting>
  <conditionalFormatting sqref="A44:A45 A47">
    <cfRule type="duplicateValues" dxfId="1" priority="2"/>
  </conditionalFormatting>
  <conditionalFormatting sqref="H46">
    <cfRule type="cellIs" dxfId="0" priority="1" operator="greaterThan">
      <formula>0.1</formula>
    </cfRule>
  </conditionalFormatting>
  <pageMargins left="0" right="0" top="1.1417322834645669" bottom="0.55118110236220474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2022-04-22T13:45:09Z</cp:lastPrinted>
  <dcterms:created xsi:type="dcterms:W3CDTF">2018-10-31T21:40:06Z</dcterms:created>
  <dcterms:modified xsi:type="dcterms:W3CDTF">2022-04-22T13:45:10Z</dcterms:modified>
</cp:coreProperties>
</file>