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ca\OneDrive\Escritorio\"/>
    </mc:Choice>
  </mc:AlternateContent>
  <xr:revisionPtr revIDLastSave="0" documentId="13_ncr:1_{6AECCFD6-A038-434C-AA23-A9AC1FE35E3B}" xr6:coauthVersionLast="47" xr6:coauthVersionMax="47" xr10:uidLastSave="{00000000-0000-0000-0000-000000000000}"/>
  <bookViews>
    <workbookView xWindow="-120" yWindow="-120" windowWidth="20730" windowHeight="11160" firstSheet="1" activeTab="4" xr2:uid="{C381F8B0-63DD-4FDB-9163-03D21E15331C}"/>
  </bookViews>
  <sheets>
    <sheet name="FUNCIONAL" sheetId="1" r:id="rId1"/>
    <sheet name="ECONOMICA" sheetId="3" r:id="rId2"/>
    <sheet name="ADMINISTRATIVA 1" sheetId="2" r:id="rId3"/>
    <sheet name="POR OBJETO DEL GASTO" sheetId="4" r:id="rId4"/>
    <sheet name="CALENDARIZADO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2" i="6" l="1"/>
  <c r="P131" i="6"/>
  <c r="M130" i="6"/>
  <c r="L130" i="6"/>
  <c r="K130" i="6"/>
  <c r="J130" i="6"/>
  <c r="I130" i="6"/>
  <c r="H130" i="6"/>
  <c r="G130" i="6"/>
  <c r="P128" i="6"/>
  <c r="P127" i="6"/>
  <c r="O126" i="6"/>
  <c r="N126" i="6"/>
  <c r="M126" i="6"/>
  <c r="L126" i="6"/>
  <c r="K126" i="6"/>
  <c r="J126" i="6"/>
  <c r="I126" i="6"/>
  <c r="H126" i="6"/>
  <c r="G126" i="6"/>
  <c r="F126" i="6"/>
  <c r="E126" i="6"/>
  <c r="D126" i="6"/>
  <c r="P126" i="6" s="1"/>
  <c r="P125" i="6"/>
  <c r="P124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P123" i="6" s="1"/>
  <c r="P122" i="6"/>
  <c r="P121" i="6"/>
  <c r="L120" i="6"/>
  <c r="K120" i="6"/>
  <c r="J120" i="6"/>
  <c r="I120" i="6"/>
  <c r="H120" i="6"/>
  <c r="G120" i="6"/>
  <c r="F120" i="6"/>
  <c r="E120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P117" i="6"/>
  <c r="P116" i="6"/>
  <c r="P115" i="6"/>
  <c r="P114" i="6"/>
  <c r="P113" i="6"/>
  <c r="P112" i="6"/>
  <c r="P111" i="6"/>
  <c r="P110" i="6"/>
  <c r="M109" i="6"/>
  <c r="J109" i="6"/>
  <c r="G109" i="6"/>
  <c r="D109" i="6"/>
  <c r="P109" i="6" s="1"/>
  <c r="O108" i="6"/>
  <c r="N108" i="6"/>
  <c r="M108" i="6"/>
  <c r="L108" i="6"/>
  <c r="K108" i="6"/>
  <c r="J108" i="6"/>
  <c r="I108" i="6"/>
  <c r="H108" i="6"/>
  <c r="G108" i="6"/>
  <c r="F108" i="6"/>
  <c r="E108" i="6"/>
  <c r="D108" i="6"/>
  <c r="P108" i="6" s="1"/>
  <c r="P107" i="6"/>
  <c r="P106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P105" i="6" s="1"/>
  <c r="P104" i="6"/>
  <c r="P103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P102" i="6" s="1"/>
  <c r="P101" i="6"/>
  <c r="P100" i="6"/>
  <c r="P99" i="6"/>
  <c r="P98" i="6"/>
  <c r="O97" i="6"/>
  <c r="N97" i="6"/>
  <c r="M97" i="6"/>
  <c r="L97" i="6"/>
  <c r="K97" i="6"/>
  <c r="J97" i="6"/>
  <c r="I97" i="6"/>
  <c r="H97" i="6"/>
  <c r="G97" i="6"/>
  <c r="F97" i="6"/>
  <c r="E97" i="6"/>
  <c r="D97" i="6"/>
  <c r="P97" i="6" s="1"/>
  <c r="P96" i="6"/>
  <c r="P95" i="6"/>
  <c r="P94" i="6"/>
  <c r="P93" i="6"/>
  <c r="P92" i="6"/>
  <c r="P91" i="6"/>
  <c r="P89" i="6"/>
  <c r="P88" i="6"/>
  <c r="P87" i="6"/>
  <c r="L86" i="6"/>
  <c r="D86" i="6"/>
  <c r="P86" i="6" s="1"/>
  <c r="O85" i="6"/>
  <c r="N85" i="6"/>
  <c r="M85" i="6"/>
  <c r="L85" i="6"/>
  <c r="K85" i="6"/>
  <c r="J85" i="6"/>
  <c r="I85" i="6"/>
  <c r="H85" i="6"/>
  <c r="G85" i="6"/>
  <c r="F85" i="6"/>
  <c r="E85" i="6"/>
  <c r="D85" i="6"/>
  <c r="P85" i="6" s="1"/>
  <c r="P84" i="6"/>
  <c r="P83" i="6"/>
  <c r="O82" i="6"/>
  <c r="N82" i="6"/>
  <c r="M82" i="6"/>
  <c r="L82" i="6"/>
  <c r="K82" i="6"/>
  <c r="J82" i="6"/>
  <c r="I82" i="6"/>
  <c r="H82" i="6"/>
  <c r="G82" i="6"/>
  <c r="F82" i="6"/>
  <c r="E82" i="6"/>
  <c r="D82" i="6"/>
  <c r="P82" i="6" s="1"/>
  <c r="P81" i="6"/>
  <c r="P80" i="6"/>
  <c r="P79" i="6"/>
  <c r="P78" i="6"/>
  <c r="O77" i="6"/>
  <c r="N77" i="6"/>
  <c r="M77" i="6"/>
  <c r="L77" i="6"/>
  <c r="K77" i="6"/>
  <c r="J77" i="6"/>
  <c r="I77" i="6"/>
  <c r="H77" i="6"/>
  <c r="G77" i="6"/>
  <c r="F77" i="6"/>
  <c r="E77" i="6"/>
  <c r="D77" i="6"/>
  <c r="P77" i="6" s="1"/>
  <c r="P76" i="6"/>
  <c r="P75" i="6"/>
  <c r="P74" i="6"/>
  <c r="P73" i="6"/>
  <c r="P72" i="6"/>
  <c r="P71" i="6"/>
  <c r="O70" i="6"/>
  <c r="N70" i="6"/>
  <c r="M70" i="6"/>
  <c r="L70" i="6"/>
  <c r="K70" i="6"/>
  <c r="J70" i="6"/>
  <c r="I70" i="6"/>
  <c r="H70" i="6"/>
  <c r="G70" i="6"/>
  <c r="F70" i="6"/>
  <c r="E70" i="6"/>
  <c r="D70" i="6"/>
  <c r="P70" i="6" s="1"/>
  <c r="O69" i="6"/>
  <c r="N69" i="6"/>
  <c r="M69" i="6"/>
  <c r="L69" i="6"/>
  <c r="K69" i="6"/>
  <c r="J69" i="6"/>
  <c r="I69" i="6"/>
  <c r="H69" i="6"/>
  <c r="G69" i="6"/>
  <c r="F69" i="6"/>
  <c r="E69" i="6"/>
  <c r="D69" i="6"/>
  <c r="P69" i="6" s="1"/>
  <c r="P67" i="6"/>
  <c r="P66" i="6"/>
  <c r="P65" i="6"/>
  <c r="P64" i="6"/>
  <c r="O63" i="6"/>
  <c r="N63" i="6"/>
  <c r="M63" i="6"/>
  <c r="L63" i="6"/>
  <c r="K63" i="6"/>
  <c r="J63" i="6"/>
  <c r="I63" i="6"/>
  <c r="H63" i="6"/>
  <c r="G63" i="6"/>
  <c r="F63" i="6"/>
  <c r="E63" i="6"/>
  <c r="D63" i="6"/>
  <c r="P63" i="6" s="1"/>
  <c r="P62" i="6"/>
  <c r="P61" i="6"/>
  <c r="O60" i="6"/>
  <c r="N60" i="6"/>
  <c r="M60" i="6"/>
  <c r="L60" i="6"/>
  <c r="K60" i="6"/>
  <c r="J60" i="6"/>
  <c r="I60" i="6"/>
  <c r="H60" i="6"/>
  <c r="G60" i="6"/>
  <c r="F60" i="6"/>
  <c r="E60" i="6"/>
  <c r="D60" i="6"/>
  <c r="P60" i="6" s="1"/>
  <c r="P59" i="6"/>
  <c r="P58" i="6"/>
  <c r="O57" i="6"/>
  <c r="N57" i="6"/>
  <c r="M57" i="6"/>
  <c r="L57" i="6"/>
  <c r="K57" i="6"/>
  <c r="J57" i="6"/>
  <c r="I57" i="6"/>
  <c r="H57" i="6"/>
  <c r="G57" i="6"/>
  <c r="F57" i="6"/>
  <c r="E57" i="6"/>
  <c r="D57" i="6"/>
  <c r="P57" i="6" s="1"/>
  <c r="P56" i="6"/>
  <c r="P55" i="6"/>
  <c r="O54" i="6"/>
  <c r="N54" i="6"/>
  <c r="M54" i="6"/>
  <c r="L54" i="6"/>
  <c r="K54" i="6"/>
  <c r="J54" i="6"/>
  <c r="I54" i="6"/>
  <c r="H54" i="6"/>
  <c r="G54" i="6"/>
  <c r="F54" i="6"/>
  <c r="E54" i="6"/>
  <c r="D54" i="6"/>
  <c r="P54" i="6" s="1"/>
  <c r="P53" i="6"/>
  <c r="P52" i="6"/>
  <c r="P51" i="6"/>
  <c r="P50" i="6"/>
  <c r="O49" i="6"/>
  <c r="N49" i="6"/>
  <c r="M49" i="6"/>
  <c r="L49" i="6"/>
  <c r="K49" i="6"/>
  <c r="J49" i="6"/>
  <c r="I49" i="6"/>
  <c r="H49" i="6"/>
  <c r="G49" i="6"/>
  <c r="F49" i="6"/>
  <c r="E49" i="6"/>
  <c r="D49" i="6"/>
  <c r="P49" i="6" s="1"/>
  <c r="P48" i="6"/>
  <c r="P47" i="6"/>
  <c r="P46" i="6"/>
  <c r="P45" i="6"/>
  <c r="P44" i="6"/>
  <c r="P43" i="6"/>
  <c r="P42" i="6"/>
  <c r="P41" i="6"/>
  <c r="P40" i="6"/>
  <c r="P39" i="6"/>
  <c r="P38" i="6"/>
  <c r="O37" i="6"/>
  <c r="N37" i="6"/>
  <c r="M37" i="6"/>
  <c r="L37" i="6"/>
  <c r="K37" i="6"/>
  <c r="J37" i="6"/>
  <c r="I37" i="6"/>
  <c r="H37" i="6"/>
  <c r="G37" i="6"/>
  <c r="F37" i="6"/>
  <c r="E37" i="6"/>
  <c r="D37" i="6"/>
  <c r="P37" i="6" s="1"/>
  <c r="O36" i="6"/>
  <c r="N36" i="6"/>
  <c r="M36" i="6"/>
  <c r="L36" i="6"/>
  <c r="K36" i="6"/>
  <c r="J36" i="6"/>
  <c r="I36" i="6"/>
  <c r="H36" i="6"/>
  <c r="G36" i="6"/>
  <c r="F36" i="6"/>
  <c r="E36" i="6"/>
  <c r="D36" i="6"/>
  <c r="P36" i="6" s="1"/>
  <c r="O35" i="6"/>
  <c r="N35" i="6"/>
  <c r="M35" i="6"/>
  <c r="L35" i="6"/>
  <c r="K35" i="6"/>
  <c r="J35" i="6"/>
  <c r="I35" i="6"/>
  <c r="H35" i="6"/>
  <c r="G35" i="6"/>
  <c r="F35" i="6"/>
  <c r="E35" i="6"/>
  <c r="D35" i="6"/>
  <c r="P35" i="6" s="1"/>
  <c r="P33" i="6"/>
  <c r="P32" i="6"/>
  <c r="P31" i="6"/>
  <c r="O30" i="6"/>
  <c r="N30" i="6"/>
  <c r="M30" i="6"/>
  <c r="L30" i="6"/>
  <c r="K30" i="6"/>
  <c r="J30" i="6"/>
  <c r="I30" i="6"/>
  <c r="H30" i="6"/>
  <c r="G30" i="6"/>
  <c r="F30" i="6"/>
  <c r="E30" i="6"/>
  <c r="D30" i="6"/>
  <c r="P30" i="6" s="1"/>
  <c r="O29" i="6"/>
  <c r="N29" i="6"/>
  <c r="M29" i="6"/>
  <c r="L29" i="6"/>
  <c r="K29" i="6"/>
  <c r="J29" i="6"/>
  <c r="I29" i="6"/>
  <c r="H29" i="6"/>
  <c r="G29" i="6"/>
  <c r="F29" i="6"/>
  <c r="E29" i="6"/>
  <c r="D29" i="6"/>
  <c r="P29" i="6" s="1"/>
  <c r="P28" i="6"/>
  <c r="P27" i="6"/>
  <c r="P26" i="6"/>
  <c r="P25" i="6"/>
  <c r="P24" i="6"/>
  <c r="O23" i="6"/>
  <c r="N23" i="6"/>
  <c r="M23" i="6"/>
  <c r="L23" i="6"/>
  <c r="K23" i="6"/>
  <c r="J23" i="6"/>
  <c r="I23" i="6"/>
  <c r="H23" i="6"/>
  <c r="G23" i="6"/>
  <c r="F23" i="6"/>
  <c r="E23" i="6"/>
  <c r="D23" i="6"/>
  <c r="P23" i="6" s="1"/>
  <c r="P22" i="6"/>
  <c r="P21" i="6"/>
  <c r="O20" i="6"/>
  <c r="N20" i="6"/>
  <c r="M20" i="6"/>
  <c r="L20" i="6"/>
  <c r="K20" i="6"/>
  <c r="J20" i="6"/>
  <c r="I20" i="6"/>
  <c r="H20" i="6"/>
  <c r="G20" i="6"/>
  <c r="F20" i="6"/>
  <c r="E20" i="6"/>
  <c r="D20" i="6"/>
  <c r="P20" i="6" s="1"/>
  <c r="O19" i="6"/>
  <c r="N19" i="6"/>
  <c r="M19" i="6"/>
  <c r="L19" i="6"/>
  <c r="K19" i="6"/>
  <c r="J19" i="6"/>
  <c r="I19" i="6"/>
  <c r="H19" i="6"/>
  <c r="G19" i="6"/>
  <c r="F19" i="6"/>
  <c r="E19" i="6"/>
  <c r="D19" i="6"/>
  <c r="P19" i="6" s="1"/>
  <c r="P18" i="6"/>
  <c r="P17" i="6"/>
  <c r="P16" i="6"/>
  <c r="O15" i="6"/>
  <c r="P15" i="6" s="1"/>
  <c r="O14" i="6"/>
  <c r="N14" i="6"/>
  <c r="M14" i="6"/>
  <c r="L14" i="6"/>
  <c r="K14" i="6"/>
  <c r="J14" i="6"/>
  <c r="I14" i="6"/>
  <c r="H14" i="6"/>
  <c r="G14" i="6"/>
  <c r="F14" i="6"/>
  <c r="E14" i="6"/>
  <c r="D14" i="6"/>
  <c r="P13" i="6"/>
  <c r="P12" i="6"/>
  <c r="P11" i="6"/>
  <c r="P10" i="6"/>
  <c r="O9" i="6"/>
  <c r="N9" i="6"/>
  <c r="M9" i="6"/>
  <c r="L9" i="6"/>
  <c r="K9" i="6"/>
  <c r="J9" i="6"/>
  <c r="I9" i="6"/>
  <c r="H9" i="6"/>
  <c r="G9" i="6"/>
  <c r="F9" i="6"/>
  <c r="E9" i="6"/>
  <c r="D9" i="6"/>
  <c r="P9" i="6" s="1"/>
  <c r="P8" i="6"/>
  <c r="P7" i="6"/>
  <c r="O6" i="6"/>
  <c r="N6" i="6"/>
  <c r="M6" i="6"/>
  <c r="L6" i="6"/>
  <c r="K6" i="6"/>
  <c r="J6" i="6"/>
  <c r="I6" i="6"/>
  <c r="H6" i="6"/>
  <c r="G6" i="6"/>
  <c r="F6" i="6"/>
  <c r="E6" i="6"/>
  <c r="D6" i="6"/>
  <c r="P6" i="6" s="1"/>
  <c r="O5" i="6"/>
  <c r="N5" i="6"/>
  <c r="M5" i="6"/>
  <c r="L5" i="6"/>
  <c r="K5" i="6"/>
  <c r="J5" i="6"/>
  <c r="I5" i="6"/>
  <c r="H5" i="6"/>
  <c r="G5" i="6"/>
  <c r="F5" i="6"/>
  <c r="E5" i="6"/>
  <c r="D5" i="6"/>
  <c r="P5" i="6" s="1"/>
  <c r="D134" i="6" l="1"/>
  <c r="P119" i="6"/>
  <c r="E134" i="6"/>
  <c r="F134" i="6"/>
  <c r="N134" i="6"/>
  <c r="O134" i="6"/>
  <c r="G134" i="6"/>
  <c r="P130" i="6"/>
  <c r="P134" i="6" s="1"/>
  <c r="H134" i="6"/>
  <c r="I134" i="6"/>
  <c r="J134" i="6"/>
  <c r="K134" i="6"/>
  <c r="L134" i="6"/>
  <c r="M134" i="6"/>
  <c r="B78" i="4" l="1"/>
  <c r="B70" i="4"/>
  <c r="B66" i="4"/>
  <c r="B58" i="4"/>
  <c r="B54" i="4"/>
  <c r="B44" i="4"/>
  <c r="B34" i="4"/>
  <c r="B6" i="4"/>
  <c r="B14" i="4"/>
  <c r="B24" i="4"/>
  <c r="B16" i="2"/>
  <c r="B16" i="3" l="1"/>
  <c r="B42" i="1"/>
  <c r="B36" i="1"/>
  <c r="B25" i="1"/>
  <c r="B16" i="1"/>
</calcChain>
</file>

<file path=xl/sharedStrings.xml><?xml version="1.0" encoding="utf-8"?>
<sst xmlns="http://schemas.openxmlformats.org/spreadsheetml/2006/main" count="279" uniqueCount="245">
  <si>
    <t>CONCEPTOS</t>
  </si>
  <si>
    <t>APROBADO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</si>
  <si>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</si>
  <si>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</si>
  <si>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</si>
  <si>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</si>
  <si>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</si>
  <si>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</si>
  <si>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</si>
  <si>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</si>
  <si>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</si>
  <si>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</si>
  <si>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</si>
  <si>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</si>
  <si>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</si>
  <si>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</si>
  <si>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</si>
  <si>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</si>
  <si>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</si>
  <si>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</si>
  <si>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</si>
  <si>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</si>
  <si>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</si>
  <si>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</si>
  <si>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</si>
  <si>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</si>
  <si>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</si>
  <si>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</si>
  <si>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</si>
  <si>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</si>
  <si>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</si>
  <si>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</si>
  <si>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</si>
  <si>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GOBIERNO</t>
  </si>
  <si>
    <t>PRESUPUESTO DE EGRESOS 2025 POR CLASIFICACIÓN FUNCIONAL</t>
  </si>
  <si>
    <t>Gasto Corriente</t>
  </si>
  <si>
    <t>Gasto de Capital</t>
  </si>
  <si>
    <t>Amortización de la Deuda y Disminución de Pasivos</t>
  </si>
  <si>
    <t xml:space="preserve">    Pensiones y Jubilaciones</t>
  </si>
  <si>
    <t xml:space="preserve">    Participaciones</t>
  </si>
  <si>
    <t xml:space="preserve">    Total del Gasto</t>
  </si>
  <si>
    <t>PRESUPUESTO DE EGRESOS 2025 POR CLASIFICACIÓN ECONOMICA</t>
  </si>
  <si>
    <t>Sin Ramo/Dependencia</t>
  </si>
  <si>
    <t>DIRECCION ADMINISTRATIVA Y FINANZAS</t>
  </si>
  <si>
    <t>DIRECCION OPERATIVA</t>
  </si>
  <si>
    <t>DIRECCION  COMERCIAL</t>
  </si>
  <si>
    <t>DIRECCION  GENERAL</t>
  </si>
  <si>
    <t xml:space="preserve">     Total del Gasto</t>
  </si>
  <si>
    <t>PRESUPUESTO DE EGRESOS 2025 POR CLASIFICACIÓN ADMINISTRATIVA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</si>
  <si>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</si>
  <si>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</si>
  <si>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</si>
  <si>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</si>
  <si>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</si>
  <si>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</si>
  <si>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</si>
  <si>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</si>
  <si>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</si>
  <si>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</si>
  <si>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</si>
  <si>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</si>
  <si>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</si>
  <si>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</si>
  <si>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</si>
  <si>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</si>
  <si>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</si>
  <si>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</si>
  <si>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</si>
  <si>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</si>
  <si>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</si>
  <si>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</si>
  <si>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</si>
  <si>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</si>
  <si>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</si>
  <si>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</si>
  <si>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</si>
  <si>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</si>
  <si>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</si>
  <si>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</si>
  <si>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</si>
  <si>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</si>
  <si>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</si>
  <si>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</si>
  <si>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</si>
  <si>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</si>
  <si>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</si>
  <si>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</si>
  <si>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</si>
  <si>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</si>
  <si>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</si>
  <si>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</si>
  <si>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</si>
  <si>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</si>
  <si>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</si>
  <si>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</si>
  <si>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</si>
  <si>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</si>
  <si>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</si>
  <si>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</si>
  <si>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</si>
  <si>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</si>
  <si>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</si>
  <si>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</si>
  <si>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</si>
  <si>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</si>
  <si>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</si>
  <si>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</si>
  <si>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</si>
  <si>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</si>
  <si>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</si>
  <si>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</si>
  <si>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</si>
  <si>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</si>
  <si>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</si>
  <si>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</si>
  <si>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</si>
  <si>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</si>
  <si>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</si>
  <si>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</si>
  <si>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</si>
  <si>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</si>
  <si>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PRESUPUESTO DE EGRESOS 2025 POR OBJETO DEL GASTO</t>
  </si>
  <si>
    <t xml:space="preserve">                                            COMISION DE AGUA POTABLE Y ALCANTARILLADO DE TAXCO</t>
  </si>
  <si>
    <r>
      <t xml:space="preserve">                     </t>
    </r>
    <r>
      <rPr>
        <b/>
        <sz val="11"/>
        <color theme="1"/>
        <rFont val="Calibri"/>
        <family val="2"/>
        <scheme val="minor"/>
      </rPr>
      <t xml:space="preserve">      </t>
    </r>
    <r>
      <rPr>
        <b/>
        <sz val="12"/>
        <color theme="1"/>
        <rFont val="Arial"/>
        <family val="2"/>
      </rPr>
      <t xml:space="preserve">                                  PRESUPUESTO DE EGRESOS CALENDARIZADO 2025</t>
    </r>
  </si>
  <si>
    <t>CLASIFICADOR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</si>
  <si>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</si>
  <si>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</si>
  <si>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</si>
  <si>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</si>
  <si>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</si>
  <si>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</si>
  <si>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</si>
  <si>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</si>
  <si>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</si>
  <si>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</si>
  <si>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</si>
  <si>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</si>
  <si>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</si>
  <si>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10000 SERVICIOS PERSONALES</t>
  </si>
  <si>
    <t>REMUNERACIONES AL PERSONAL DE CARÁCTER P</t>
  </si>
  <si>
    <t>SUELDO BASE ALPERSONAL PERMANENTE</t>
  </si>
  <si>
    <t>SUELDOS AL PERSONAL BASE</t>
  </si>
  <si>
    <t>REMUNERACIONES AL PERSONAL DE CARÁCTER T</t>
  </si>
  <si>
    <t>HONORARIOS ASIMILABLES A SALARIOS</t>
  </si>
  <si>
    <t>CONTRATOS POR HONORARIOS ASIMILABLES A SA</t>
  </si>
  <si>
    <t>SUELDOS BASE AL PERSONAL EVENTUAL</t>
  </si>
  <si>
    <t>SUELDOS AL PERSONAL EVENTUAL</t>
  </si>
  <si>
    <t>REMUNERACIONES ADICIONALES Y ESPECIALES</t>
  </si>
  <si>
    <t>PRIMAS DE VACACIONES, DOMINICAL Y GRATIFICACIONES</t>
  </si>
  <si>
    <t>PRIMAS DE VACACIONES</t>
  </si>
  <si>
    <t>GRATIFICACIÓN DE FIN DE AÑO</t>
  </si>
  <si>
    <t>COMPENSACIÓN DE FIN DE</t>
  </si>
  <si>
    <t>SEGURIDAD SOCIAL</t>
  </si>
  <si>
    <t>APORTACIONES DE SEGURIDAD SOCIAL</t>
  </si>
  <si>
    <t>APORTACIONES DEL IMSS</t>
  </si>
  <si>
    <t>APORTACIONES AL SEGURO DE CESANTIA EN EDAD</t>
  </si>
  <si>
    <t>OTRAS PRESTACIONES SOCIALES Y ECONOMICAS</t>
  </si>
  <si>
    <t>INDEMNIZACIONES</t>
  </si>
  <si>
    <t>PAGO DE LIQUIDACIONES</t>
  </si>
  <si>
    <t>PRESTACIONES CONTRACTUALES</t>
  </si>
  <si>
    <t>PRESTACIONES AL PERSONAL DE BASE</t>
  </si>
  <si>
    <t>PAGO DE ESTIMULOS A SERVIDORES PUBLICOS</t>
  </si>
  <si>
    <t>ESTÍMULOS</t>
  </si>
  <si>
    <t>ESTÍMULOS ORDINARIOS</t>
  </si>
  <si>
    <t>ESTÍMULOS POR ANTIGÜEDAD</t>
  </si>
  <si>
    <t>ESTÍMULOS POR PRODUCTIVIDAD</t>
  </si>
  <si>
    <t>MATERIALES Y SUMINISTROS</t>
  </si>
  <si>
    <t>MATERIALES DE ADMINISTRACION, EMISION DE DO</t>
  </si>
  <si>
    <t>MATERIALES,ÚTILES Y EQUIPOS MENORES DE OFICINA</t>
  </si>
  <si>
    <t>ARTICULOS Y MATERIAL DE OFICINA</t>
  </si>
  <si>
    <t>MATERIAL PARA MANTENIMIENTO DE LA OFICINA</t>
  </si>
  <si>
    <t xml:space="preserve">MATERIALES Y ÚTILES DE IMPRESIÓN Y REPRODUCCION </t>
  </si>
  <si>
    <t>MATERIALES PARA IMPRESIÓN Y REPRODUCCION</t>
  </si>
  <si>
    <t>MATERIAL IMPRESO E INFORMACION DIGITAL</t>
  </si>
  <si>
    <t>PRODUCTÓS IMPRESOS EN PAPEL</t>
  </si>
  <si>
    <t>MATERIAL DE LIMPIEZA</t>
  </si>
  <si>
    <t>MATERIAL Y ARTICULOS DE LIMPIEZA</t>
  </si>
  <si>
    <t>MATERIAS PRIMAS Y MATERIALES DE PRODUCCION</t>
  </si>
  <si>
    <t>MERCANCIAS ADQUIRIDAS PARA SU COMERCIALIZACION</t>
  </si>
  <si>
    <t xml:space="preserve">MATERIAL DE </t>
  </si>
  <si>
    <t>MATERIALES Y ARTICULOS DE CONSTRUCCION Y D</t>
  </si>
  <si>
    <t>MADERA Y PRODUCTOS DE MADERA</t>
  </si>
  <si>
    <t>MATERIAL ELECTRICO Y ELECTRONICO</t>
  </si>
  <si>
    <t>ACCESÓRIOS Y MATERIAL ELECTRICO</t>
  </si>
  <si>
    <t>PRODUCTOS QUIMICOS, FARMACEUTICOS Y DE LABORATORIOS</t>
  </si>
  <si>
    <t>OTROS PRODUCTOS QUIMICOS</t>
  </si>
  <si>
    <t>OTRAS SUBSTANCIAS Y PRODUCTOS QUIMICOS</t>
  </si>
  <si>
    <t>COMBUSTIBLES, LUBRICANTES Y ADITIVOS</t>
  </si>
  <si>
    <t>VESTUARIO, BLANCOS, PRENDAS DE PROTECCION</t>
  </si>
  <si>
    <t>VESTUARIOS Y UNIFORMES</t>
  </si>
  <si>
    <t>ARTÍCULOS PARA SERVICIOS GENERALES COMO V</t>
  </si>
  <si>
    <t>HERRAMIENTAS, REFACCIONES Y ACCESORIOS ME</t>
  </si>
  <si>
    <t>HERAMIENTAS MENORES</t>
  </si>
  <si>
    <t>ACCESORIOS Y MATERIALES MENORES</t>
  </si>
  <si>
    <t>REFACCIONES Y ACCESORIOS MENORES DE EQUI</t>
  </si>
  <si>
    <t>ARTICULOS AUXILIARES DE COMPUTO</t>
  </si>
  <si>
    <t>SERVICIOS GENERALES</t>
  </si>
  <si>
    <t>SERVICIOS BASICOS</t>
  </si>
  <si>
    <t>ENERGÍA ELÉCTRICA</t>
  </si>
  <si>
    <t>TELEFONÍA TRADICIONAL</t>
  </si>
  <si>
    <t>TELEFONÍA CELULAR</t>
  </si>
  <si>
    <t>SERVICIOS PROFECIONALES</t>
  </si>
  <si>
    <t>SERVICIOS DE CONSULTORIA ADMINISTRATIVA, P</t>
  </si>
  <si>
    <t>SERVICIOS DE INFORMATICA</t>
  </si>
  <si>
    <t>SERVICIOS DE CAPACITACION</t>
  </si>
  <si>
    <t>SERVICIOS FINANCIEROS</t>
  </si>
  <si>
    <t>SERVICIOS FINANCIEROS Y BANCARIOS</t>
  </si>
  <si>
    <t>COMISIONES BANCARIAS</t>
  </si>
  <si>
    <t>SERVICIOS DE INSTALACION, REPARACIOBN, MANTE</t>
  </si>
  <si>
    <t>CONSERVACION Y MANTENIMIENTO MENOR DE INM</t>
  </si>
  <si>
    <t>MANTENIMIENTO Y CONSERVACION DE PLANTA PO</t>
  </si>
  <si>
    <t>MANTENIMIENTO Y CONSERVACION DE PLANTA TR</t>
  </si>
  <si>
    <t>REPARACION Y MANTENIMIENTO DE LINEAS DE CO</t>
  </si>
  <si>
    <t>REPARACION Y MANTENIMIENTO DE LINEAS DE DIS</t>
  </si>
  <si>
    <t>INSTALACION, REPARACION Y MANTENIMIENTO DE</t>
  </si>
  <si>
    <t>REPARACION Y MANTENIMIENTO DE EQUIPO DE TR</t>
  </si>
  <si>
    <t>MANTENIMIENTO Y CONSERVACION DE MAQUINARIA</t>
  </si>
  <si>
    <t>SERVICIOS DE COMUNICACIÓN SOCIAL Y PUBLICIDAD</t>
  </si>
  <si>
    <t>DIFUCÍON POR RADIO, TELEVISION Y OTROS MEDI</t>
  </si>
  <si>
    <t>SERVICIOS DE CREACION Y DIFUSION DE CONTENIDO</t>
  </si>
  <si>
    <t>SERVICIOS DE TRASLADOS Y VIATICOS</t>
  </si>
  <si>
    <t>VIATICOS EN EL PAIS</t>
  </si>
  <si>
    <t>SERVICIOS OFICIALES</t>
  </si>
  <si>
    <t>GASTOS DE ORDEN SOCIAL Y CULTURAL</t>
  </si>
  <si>
    <t>OTROS SERVICIOS GENERALES</t>
  </si>
  <si>
    <t>IMPUESTOS Y DERECHOS</t>
  </si>
  <si>
    <t>DERECHOS CNA EXTRACCION DE AGUAS NACIONALES</t>
  </si>
  <si>
    <t>DERECHOS CNA DESCARGA</t>
  </si>
  <si>
    <t xml:space="preserve">IMPUESTOS SOBRE NOMINA Y OTROS QUE SE DER </t>
  </si>
  <si>
    <t>SERVICIOS DE ALIMENTACION</t>
  </si>
  <si>
    <t>SERVICIOS DE PIPAS</t>
  </si>
  <si>
    <t>BIENES MUEBLES, INMUEBLES E INTANGIBLE</t>
  </si>
  <si>
    <t>MOBILIARIO Y EQUIPO DE ADMINISTRACION</t>
  </si>
  <si>
    <t>EQUIPO DE COMPUTO Y DE  TECNOLOGIAS DE LA INFORMACION</t>
  </si>
  <si>
    <t>EQUIPO DE COMPUTACION</t>
  </si>
  <si>
    <t>VEHICULOS Y EQUIPO DE TRANSPORTE</t>
  </si>
  <si>
    <t>VEHICULOS Y EQUIPO TERRESTRE</t>
  </si>
  <si>
    <t>MAQUINARIA Y OTROS EQUIPOS Y HERRAMIENTAS</t>
  </si>
  <si>
    <t>HERRAMIENTAS Y MAQUINAS - HERRAMIENTA</t>
  </si>
  <si>
    <t>DEUDA PUBLICA</t>
  </si>
  <si>
    <t>ADEUDOS DE EJERCICIOS FISCALES ANTERIORES</t>
  </si>
  <si>
    <t>ADEFAS</t>
  </si>
  <si>
    <t>TOTAL</t>
  </si>
  <si>
    <t>COMISION DE AGUA POTABLE</t>
  </si>
  <si>
    <t>Y ALCANTARILLADO DE TAXCO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</si>
</sst>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5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justify" vertical="center"/>
    </xf>
    <xf numFmtId="164" fontId="2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justify" vertical="center"/>
    </xf>
    <xf numFmtId="0" fontId="4" fillId="0" borderId="1" xfId="0" applyFont="1" applyBorder="1"/>
    <xf numFmtId="0" fontId="5" fillId="3" borderId="2" xfId="0" applyFont="1" applyFill="1" applyBorder="1" applyAlignment="1">
      <alignment horizontal="center"/>
    </xf>
    <xf numFmtId="164" fontId="10" fillId="4" borderId="1" xfId="1" applyNumberFormat="1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/>
    </xf>
    <xf numFmtId="164" fontId="13" fillId="4" borderId="0" xfId="3" applyNumberFormat="1" applyFont="1" applyFill="1" applyBorder="1" applyAlignment="1">
      <alignment horizontal="right"/>
    </xf>
    <xf numFmtId="0" fontId="10" fillId="0" borderId="1" xfId="1" applyFont="1" applyBorder="1" applyAlignment="1">
      <alignment vertical="center" wrapText="1"/>
    </xf>
    <xf numFmtId="164" fontId="10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164" fontId="14" fillId="4" borderId="1" xfId="3" applyNumberFormat="1" applyFont="1" applyFill="1" applyBorder="1" applyAlignment="1" applyProtection="1">
      <alignment horizontal="right"/>
      <protection locked="0"/>
    </xf>
    <xf numFmtId="164" fontId="13" fillId="4" borderId="1" xfId="3" applyNumberFormat="1" applyFont="1" applyFill="1" applyBorder="1" applyAlignment="1">
      <alignment horizontal="right"/>
    </xf>
    <xf numFmtId="0" fontId="2" fillId="0" borderId="1" xfId="1" applyFont="1" applyBorder="1" applyAlignment="1">
      <alignment horizontal="justify" vertical="center" wrapText="1"/>
    </xf>
    <xf numFmtId="0" fontId="8" fillId="0" borderId="1" xfId="0" applyFont="1" applyBorder="1"/>
    <xf numFmtId="0" fontId="7" fillId="4" borderId="1" xfId="1" applyFont="1" applyFill="1" applyBorder="1" applyAlignment="1">
      <alignment horizontal="justify" vertical="center" wrapText="1"/>
    </xf>
    <xf numFmtId="0" fontId="3" fillId="4" borderId="1" xfId="1" applyFont="1" applyFill="1" applyBorder="1" applyAlignment="1" applyProtection="1">
      <alignment vertical="top" wrapText="1"/>
      <protection locked="0"/>
    </xf>
    <xf numFmtId="164" fontId="9" fillId="4" borderId="1" xfId="1" applyNumberFormat="1" applyFont="1" applyFill="1" applyBorder="1" applyAlignment="1" applyProtection="1">
      <alignment vertical="center" wrapText="1"/>
      <protection locked="0"/>
    </xf>
    <xf numFmtId="0" fontId="7" fillId="4" borderId="1" xfId="1" applyFont="1" applyFill="1" applyBorder="1" applyAlignment="1">
      <alignment horizontal="justify" vertical="top" wrapText="1"/>
    </xf>
    <xf numFmtId="164" fontId="3" fillId="4" borderId="1" xfId="1" applyNumberFormat="1" applyFont="1" applyFill="1" applyBorder="1" applyAlignment="1">
      <alignment horizontal="justify" vertical="top" wrapText="1"/>
    </xf>
    <xf numFmtId="0" fontId="2" fillId="4" borderId="1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164" fontId="7" fillId="4" borderId="1" xfId="1" applyNumberFormat="1" applyFont="1" applyFill="1" applyBorder="1" applyAlignment="1" applyProtection="1">
      <alignment horizontal="right" vertical="center" wrapText="1"/>
      <protection locked="0"/>
    </xf>
    <xf numFmtId="0" fontId="7" fillId="4" borderId="1" xfId="1" applyFont="1" applyFill="1" applyBorder="1" applyAlignment="1">
      <alignment vertical="center" wrapText="1"/>
    </xf>
    <xf numFmtId="164" fontId="7" fillId="4" borderId="1" xfId="1" applyNumberFormat="1" applyFont="1" applyFill="1" applyBorder="1" applyAlignment="1">
      <alignment horizontal="right" vertical="center" wrapText="1"/>
    </xf>
    <xf numFmtId="164" fontId="6" fillId="4" borderId="1" xfId="1" applyNumberFormat="1" applyFont="1" applyFill="1" applyBorder="1" applyAlignment="1">
      <alignment horizontal="right" vertical="center" wrapText="1"/>
    </xf>
    <xf numFmtId="0" fontId="15" fillId="0" borderId="0" xfId="0" applyFont="1"/>
    <xf numFmtId="0" fontId="17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44" fontId="6" fillId="0" borderId="0" xfId="2" applyFont="1" applyFill="1" applyAlignment="1">
      <alignment horizontal="left"/>
    </xf>
    <xf numFmtId="44" fontId="6" fillId="0" borderId="0" xfId="2" applyFont="1" applyAlignment="1">
      <alignment horizontal="left"/>
    </xf>
    <xf numFmtId="0" fontId="7" fillId="0" borderId="0" xfId="0" applyFont="1" applyAlignment="1">
      <alignment horizontal="left"/>
    </xf>
    <xf numFmtId="44" fontId="7" fillId="0" borderId="0" xfId="2" applyFont="1" applyFill="1" applyAlignment="1">
      <alignment horizontal="left"/>
    </xf>
    <xf numFmtId="44" fontId="7" fillId="0" borderId="0" xfId="2" applyFont="1" applyAlignment="1">
      <alignment horizontal="left"/>
    </xf>
    <xf numFmtId="44" fontId="7" fillId="4" borderId="0" xfId="2" applyFont="1" applyFill="1" applyAlignment="1">
      <alignment horizontal="left"/>
    </xf>
    <xf numFmtId="0" fontId="7" fillId="0" borderId="0" xfId="2" applyNumberFormat="1" applyFont="1" applyAlignment="1">
      <alignment horizontal="left"/>
    </xf>
    <xf numFmtId="44" fontId="7" fillId="0" borderId="0" xfId="2" applyFont="1"/>
    <xf numFmtId="44" fontId="6" fillId="4" borderId="0" xfId="2" applyFont="1" applyFill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/>
    <xf numFmtId="44" fontId="18" fillId="0" borderId="0" xfId="2" applyFont="1" applyFill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/>
    <xf numFmtId="44" fontId="6" fillId="0" borderId="2" xfId="2" applyFont="1" applyFill="1" applyBorder="1" applyAlignment="1">
      <alignment horizontal="left"/>
    </xf>
    <xf numFmtId="44" fontId="7" fillId="0" borderId="2" xfId="2" applyFont="1" applyFill="1" applyBorder="1" applyAlignment="1">
      <alignment horizontal="left"/>
    </xf>
    <xf numFmtId="44" fontId="7" fillId="0" borderId="2" xfId="2" applyFont="1" applyBorder="1" applyAlignment="1">
      <alignment horizontal="left"/>
    </xf>
    <xf numFmtId="44" fontId="0" fillId="0" borderId="0" xfId="0" applyNumberFormat="1"/>
    <xf numFmtId="0" fontId="0" fillId="3" borderId="0" xfId="0" applyFill="1"/>
    <xf numFmtId="0" fontId="6" fillId="5" borderId="2" xfId="0" applyFont="1" applyFill="1" applyBorder="1"/>
    <xf numFmtId="44" fontId="6" fillId="5" borderId="2" xfId="2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7" fillId="5" borderId="2" xfId="0" applyFont="1" applyFill="1" applyBorder="1"/>
    <xf numFmtId="44" fontId="7" fillId="5" borderId="2" xfId="2" applyFont="1" applyFill="1" applyBorder="1" applyAlignment="1">
      <alignment horizontal="left"/>
    </xf>
    <xf numFmtId="0" fontId="6" fillId="5" borderId="0" xfId="0" applyFont="1" applyFill="1" applyAlignment="1">
      <alignment horizontal="left"/>
    </xf>
    <xf numFmtId="0" fontId="6" fillId="5" borderId="0" xfId="0" applyFont="1" applyFill="1"/>
    <xf numFmtId="44" fontId="6" fillId="5" borderId="0" xfId="2" applyFont="1" applyFill="1" applyAlignment="1">
      <alignment horizontal="left"/>
    </xf>
    <xf numFmtId="0" fontId="7" fillId="5" borderId="0" xfId="0" applyFont="1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 2 3" xfId="3" xr:uid="{99225E1E-8F5E-46C2-ADCC-72394943DB01}"/>
    <cellStyle name="Moneda" xfId="2" builtinId="4"/>
    <cellStyle name="Normal" xfId="0" builtinId="0"/>
    <cellStyle name="Normal 10" xfId="1" xr:uid="{DDE5AE85-B52D-470F-A7DE-344D7D81D9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9525</xdr:rowOff>
    </xdr:from>
    <xdr:to>
      <xdr:col>0</xdr:col>
      <xdr:colOff>1250549</xdr:colOff>
      <xdr:row>2</xdr:row>
      <xdr:rowOff>94156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63EE0D-FADD-D42B-9D02-FB3C08BB2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" y="9525"/>
          <a:ext cx="1231500" cy="560881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914400</xdr:colOff>
      <xdr:row>0</xdr:row>
      <xdr:rowOff>19050</xdr:rowOff>
    </xdr:from>
    <xdr:to>
      <xdr:col>1</xdr:col>
      <xdr:colOff>2247900</xdr:colOff>
      <xdr:row>2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5416C1-766D-C149-5F90-073F2A4DF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57800" y="19050"/>
          <a:ext cx="13335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9524</xdr:rowOff>
    </xdr:from>
    <xdr:to>
      <xdr:col>0</xdr:col>
      <xdr:colOff>1241025</xdr:colOff>
      <xdr:row>3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31D5E9-12A5-4056-8461-A61106CA5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4"/>
          <a:ext cx="1231500" cy="66675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66675</xdr:rowOff>
    </xdr:from>
    <xdr:to>
      <xdr:col>0</xdr:col>
      <xdr:colOff>2390775</xdr:colOff>
      <xdr:row>49</xdr:row>
      <xdr:rowOff>9525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4D7C411B-2ED7-4341-8D31-5D8AAC494222}"/>
            </a:ext>
          </a:extLst>
        </xdr:cNvPr>
        <xdr:cNvSpPr txBox="1">
          <a:spLocks noChangeArrowheads="1"/>
        </xdr:cNvSpPr>
      </xdr:nvSpPr>
      <xdr:spPr bwMode="auto">
        <a:xfrm>
          <a:off x="0" y="8401050"/>
          <a:ext cx="23907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Elaboro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</a:t>
          </a:r>
        </a:p>
        <a:p>
          <a:pPr algn="ctr" rtl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Lic. Yesenia Figueroa Carranza</a:t>
          </a:r>
          <a:endParaRPr lang="es-MX" sz="900">
            <a:effectLst/>
          </a:endParaRPr>
        </a:p>
        <a:p>
          <a:pPr algn="ctr"/>
          <a:r>
            <a:rPr lang="es-MX" sz="1100" b="1" i="0" baseline="0">
              <a:effectLst/>
              <a:latin typeface="+mn-lt"/>
              <a:ea typeface="+mn-ea"/>
              <a:cs typeface="+mn-cs"/>
            </a:rPr>
            <a:t>Directora Administrativa y                     Financiera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2419350</xdr:colOff>
      <xdr:row>42</xdr:row>
      <xdr:rowOff>57150</xdr:rowOff>
    </xdr:from>
    <xdr:to>
      <xdr:col>0</xdr:col>
      <xdr:colOff>4337050</xdr:colOff>
      <xdr:row>49</xdr:row>
      <xdr:rowOff>38100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7282C409-A5AC-4162-ADC1-834C01B997E3}"/>
            </a:ext>
          </a:extLst>
        </xdr:cNvPr>
        <xdr:cNvSpPr txBox="1">
          <a:spLocks noChangeArrowheads="1"/>
        </xdr:cNvSpPr>
      </xdr:nvSpPr>
      <xdr:spPr bwMode="auto">
        <a:xfrm>
          <a:off x="2419350" y="8391525"/>
          <a:ext cx="19177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Aprobó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Mtro. Francisco Javier Rios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Martinez</a:t>
          </a:r>
          <a:endParaRPr lang="es-MX" sz="900">
            <a:effectLst/>
          </a:endParaRP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Director General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100" b="1" i="0">
              <a:effectLst/>
              <a:latin typeface="+mn-lt"/>
              <a:ea typeface="+mn-ea"/>
              <a:cs typeface="+mn-cs"/>
            </a:rPr>
            <a:t> 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266700</xdr:colOff>
      <xdr:row>42</xdr:row>
      <xdr:rowOff>57150</xdr:rowOff>
    </xdr:from>
    <xdr:to>
      <xdr:col>1</xdr:col>
      <xdr:colOff>2257425</xdr:colOff>
      <xdr:row>48</xdr:row>
      <xdr:rowOff>98425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814E0A3C-4D89-430E-921A-34730CC5BA8B}"/>
            </a:ext>
          </a:extLst>
        </xdr:cNvPr>
        <xdr:cNvSpPr txBox="1">
          <a:spLocks noChangeArrowheads="1"/>
        </xdr:cNvSpPr>
      </xdr:nvSpPr>
      <xdr:spPr bwMode="auto">
        <a:xfrm>
          <a:off x="4610100" y="8391525"/>
          <a:ext cx="1990725" cy="118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</a:t>
          </a: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C.P. Bulmaro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Mundo Reyna </a:t>
          </a:r>
          <a:endParaRPr lang="es-MX" sz="900">
            <a:effectLst/>
          </a:endParaRP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Interno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1231500</xdr:colOff>
      <xdr:row>2</xdr:row>
      <xdr:rowOff>84631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B07CD7-3F82-4C46-9F8B-7FF39A03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31500" cy="560881"/>
        </a:xfrm>
        <a:prstGeom prst="rect">
          <a:avLst/>
        </a:prstGeom>
      </xdr:spPr>
    </xdr:pic>
    <xdr:clientData/>
  </xdr:twoCellAnchor>
  <xdr:twoCellAnchor editAs="oneCell">
    <xdr:from>
      <xdr:col>0</xdr:col>
      <xdr:colOff>4219575</xdr:colOff>
      <xdr:row>0</xdr:row>
      <xdr:rowOff>28575</xdr:rowOff>
    </xdr:from>
    <xdr:to>
      <xdr:col>1</xdr:col>
      <xdr:colOff>352425</xdr:colOff>
      <xdr:row>2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B7E342-549D-4C6C-B7DB-7139D8FED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9575" y="28575"/>
          <a:ext cx="1409700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9525</xdr:rowOff>
    </xdr:from>
    <xdr:to>
      <xdr:col>0</xdr:col>
      <xdr:colOff>1269600</xdr:colOff>
      <xdr:row>2</xdr:row>
      <xdr:rowOff>141781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D87C6B-3D0F-46EA-AE9C-C249D0391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9525"/>
          <a:ext cx="1231500" cy="560881"/>
        </a:xfrm>
        <a:prstGeom prst="rect">
          <a:avLst/>
        </a:prstGeom>
      </xdr:spPr>
    </xdr:pic>
    <xdr:clientData/>
  </xdr:twoCellAnchor>
  <xdr:twoCellAnchor editAs="oneCell">
    <xdr:from>
      <xdr:col>0</xdr:col>
      <xdr:colOff>4248150</xdr:colOff>
      <xdr:row>0</xdr:row>
      <xdr:rowOff>28575</xdr:rowOff>
    </xdr:from>
    <xdr:to>
      <xdr:col>1</xdr:col>
      <xdr:colOff>381000</xdr:colOff>
      <xdr:row>2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6821E1A-A4F9-4854-B7B2-9B4C8F898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8150" y="28575"/>
          <a:ext cx="1409700" cy="523875"/>
        </a:xfrm>
        <a:prstGeom prst="rect">
          <a:avLst/>
        </a:prstGeom>
      </xdr:spPr>
    </xdr:pic>
    <xdr:clientData/>
  </xdr:twoCellAnchor>
  <xdr:twoCellAnchor>
    <xdr:from>
      <xdr:col>0</xdr:col>
      <xdr:colOff>5181600</xdr:colOff>
      <xdr:row>19</xdr:row>
      <xdr:rowOff>104775</xdr:rowOff>
    </xdr:from>
    <xdr:to>
      <xdr:col>1</xdr:col>
      <xdr:colOff>1638300</xdr:colOff>
      <xdr:row>25</xdr:row>
      <xdr:rowOff>146050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BBBFF0FC-5D42-4DEB-9026-5A9DFBC4C5FA}"/>
            </a:ext>
          </a:extLst>
        </xdr:cNvPr>
        <xdr:cNvSpPr txBox="1">
          <a:spLocks noChangeArrowheads="1"/>
        </xdr:cNvSpPr>
      </xdr:nvSpPr>
      <xdr:spPr bwMode="auto">
        <a:xfrm>
          <a:off x="5181600" y="3943350"/>
          <a:ext cx="1733550" cy="118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</a:t>
          </a: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C.P. Bulmaro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Mundo Reyna </a:t>
          </a:r>
          <a:endParaRPr lang="es-MX" sz="900">
            <a:effectLst/>
          </a:endParaRP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Interno</a:t>
          </a:r>
        </a:p>
      </xdr:txBody>
    </xdr:sp>
    <xdr:clientData/>
  </xdr:twoCellAnchor>
  <xdr:twoCellAnchor>
    <xdr:from>
      <xdr:col>0</xdr:col>
      <xdr:colOff>19050</xdr:colOff>
      <xdr:row>19</xdr:row>
      <xdr:rowOff>104775</xdr:rowOff>
    </xdr:from>
    <xdr:to>
      <xdr:col>0</xdr:col>
      <xdr:colOff>2409825</xdr:colOff>
      <xdr:row>26</xdr:row>
      <xdr:rowOff>47625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5251644C-2C39-411D-B0DE-75CA4B135A9A}"/>
            </a:ext>
          </a:extLst>
        </xdr:cNvPr>
        <xdr:cNvSpPr txBox="1">
          <a:spLocks noChangeArrowheads="1"/>
        </xdr:cNvSpPr>
      </xdr:nvSpPr>
      <xdr:spPr bwMode="auto">
        <a:xfrm>
          <a:off x="19050" y="3943350"/>
          <a:ext cx="23907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Elaboro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</a:t>
          </a:r>
        </a:p>
        <a:p>
          <a:pPr algn="ctr" rtl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Lic. Yesenia Figueroa Carranza</a:t>
          </a:r>
          <a:endParaRPr lang="es-MX" sz="900">
            <a:effectLst/>
          </a:endParaRPr>
        </a:p>
        <a:p>
          <a:pPr algn="ctr"/>
          <a:r>
            <a:rPr lang="es-MX" sz="1100" b="1" i="0" baseline="0">
              <a:effectLst/>
              <a:latin typeface="+mn-lt"/>
              <a:ea typeface="+mn-ea"/>
              <a:cs typeface="+mn-cs"/>
            </a:rPr>
            <a:t>Directora Administrativa y                     Financiera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2638425</xdr:colOff>
      <xdr:row>19</xdr:row>
      <xdr:rowOff>104775</xdr:rowOff>
    </xdr:from>
    <xdr:to>
      <xdr:col>0</xdr:col>
      <xdr:colOff>4556125</xdr:colOff>
      <xdr:row>26</xdr:row>
      <xdr:rowOff>85725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AA9C87E6-A646-440F-898F-3AD07810B8B2}"/>
            </a:ext>
          </a:extLst>
        </xdr:cNvPr>
        <xdr:cNvSpPr txBox="1">
          <a:spLocks noChangeArrowheads="1"/>
        </xdr:cNvSpPr>
      </xdr:nvSpPr>
      <xdr:spPr bwMode="auto">
        <a:xfrm>
          <a:off x="2638425" y="3943350"/>
          <a:ext cx="19177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Aprobó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Mtro. Francisco Javier Rios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Martinez</a:t>
          </a:r>
          <a:endParaRPr lang="es-MX" sz="900">
            <a:effectLst/>
          </a:endParaRP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Director General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100" b="1" i="0">
              <a:effectLst/>
              <a:latin typeface="+mn-lt"/>
              <a:ea typeface="+mn-ea"/>
              <a:cs typeface="+mn-cs"/>
            </a:rPr>
            <a:t> 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0</xdr:col>
      <xdr:colOff>1269600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A6D69B-83CA-468F-883B-0762C1E4C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9525"/>
          <a:ext cx="1231500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4248150</xdr:colOff>
      <xdr:row>0</xdr:row>
      <xdr:rowOff>19050</xdr:rowOff>
    </xdr:from>
    <xdr:to>
      <xdr:col>1</xdr:col>
      <xdr:colOff>1114425</xdr:colOff>
      <xdr:row>2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47DB8C-D350-438D-BCD5-E89D8DFBB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8150" y="19050"/>
          <a:ext cx="1409700" cy="628650"/>
        </a:xfrm>
        <a:prstGeom prst="rect">
          <a:avLst/>
        </a:prstGeom>
      </xdr:spPr>
    </xdr:pic>
    <xdr:clientData/>
  </xdr:twoCellAnchor>
  <xdr:twoCellAnchor>
    <xdr:from>
      <xdr:col>0</xdr:col>
      <xdr:colOff>2390775</xdr:colOff>
      <xdr:row>24</xdr:row>
      <xdr:rowOff>104775</xdr:rowOff>
    </xdr:from>
    <xdr:to>
      <xdr:col>0</xdr:col>
      <xdr:colOff>4308475</xdr:colOff>
      <xdr:row>31</xdr:row>
      <xdr:rowOff>85725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42C88D90-1B82-4633-8AB1-15E7110B7A97}"/>
            </a:ext>
          </a:extLst>
        </xdr:cNvPr>
        <xdr:cNvSpPr txBox="1">
          <a:spLocks noChangeArrowheads="1"/>
        </xdr:cNvSpPr>
      </xdr:nvSpPr>
      <xdr:spPr bwMode="auto">
        <a:xfrm>
          <a:off x="2390775" y="4876800"/>
          <a:ext cx="19177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Aprobó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Mtro. Francisco Javier Rios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Martinez</a:t>
          </a:r>
          <a:endParaRPr lang="es-MX" sz="900">
            <a:effectLst/>
          </a:endParaRP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Director General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100" b="1" i="0">
              <a:effectLst/>
              <a:latin typeface="+mn-lt"/>
              <a:ea typeface="+mn-ea"/>
              <a:cs typeface="+mn-cs"/>
            </a:rPr>
            <a:t> 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76200</xdr:colOff>
      <xdr:row>24</xdr:row>
      <xdr:rowOff>114300</xdr:rowOff>
    </xdr:from>
    <xdr:to>
      <xdr:col>1</xdr:col>
      <xdr:colOff>1809750</xdr:colOff>
      <xdr:row>30</xdr:row>
      <xdr:rowOff>155575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DEE337A6-19E6-4201-8257-3C6D9FEA0182}"/>
            </a:ext>
          </a:extLst>
        </xdr:cNvPr>
        <xdr:cNvSpPr txBox="1">
          <a:spLocks noChangeArrowheads="1"/>
        </xdr:cNvSpPr>
      </xdr:nvSpPr>
      <xdr:spPr bwMode="auto">
        <a:xfrm>
          <a:off x="4619625" y="4886325"/>
          <a:ext cx="1733550" cy="118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</a:t>
          </a: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C.P. Bulmaro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Mundo Reyna </a:t>
          </a:r>
          <a:endParaRPr lang="es-MX" sz="900">
            <a:effectLst/>
          </a:endParaRP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Interno</a:t>
          </a:r>
        </a:p>
      </xdr:txBody>
    </xdr:sp>
    <xdr:clientData/>
  </xdr:twoCellAnchor>
  <xdr:twoCellAnchor>
    <xdr:from>
      <xdr:col>0</xdr:col>
      <xdr:colOff>9525</xdr:colOff>
      <xdr:row>24</xdr:row>
      <xdr:rowOff>104775</xdr:rowOff>
    </xdr:from>
    <xdr:to>
      <xdr:col>0</xdr:col>
      <xdr:colOff>2400300</xdr:colOff>
      <xdr:row>31</xdr:row>
      <xdr:rowOff>47625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115B4CD1-E54F-45BC-9B35-A9C79B722388}"/>
            </a:ext>
          </a:extLst>
        </xdr:cNvPr>
        <xdr:cNvSpPr txBox="1">
          <a:spLocks noChangeArrowheads="1"/>
        </xdr:cNvSpPr>
      </xdr:nvSpPr>
      <xdr:spPr bwMode="auto">
        <a:xfrm>
          <a:off x="9525" y="4876800"/>
          <a:ext cx="23907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Elaboro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</a:t>
          </a:r>
        </a:p>
        <a:p>
          <a:pPr algn="ctr" rtl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Lic. Yesenia Figueroa Carranza</a:t>
          </a:r>
          <a:endParaRPr lang="es-MX" sz="900">
            <a:effectLst/>
          </a:endParaRPr>
        </a:p>
        <a:p>
          <a:pPr algn="ctr"/>
          <a:r>
            <a:rPr lang="es-MX" sz="1100" b="1" i="0" baseline="0">
              <a:effectLst/>
              <a:latin typeface="+mn-lt"/>
              <a:ea typeface="+mn-ea"/>
              <a:cs typeface="+mn-cs"/>
            </a:rPr>
            <a:t>Directora Administrativa y                     Financiera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19050</xdr:rowOff>
    </xdr:from>
    <xdr:to>
      <xdr:col>1</xdr:col>
      <xdr:colOff>1400175</xdr:colOff>
      <xdr:row>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68901C-CCC4-4556-9C6C-B822C7EE1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49" y="19050"/>
          <a:ext cx="1371601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9524</xdr:rowOff>
    </xdr:from>
    <xdr:to>
      <xdr:col>0</xdr:col>
      <xdr:colOff>1269600</xdr:colOff>
      <xdr:row>3</xdr:row>
      <xdr:rowOff>19049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6135D4-2595-4717-A487-F77DB3A1D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9524"/>
          <a:ext cx="1250550" cy="6762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104775</xdr:rowOff>
    </xdr:from>
    <xdr:to>
      <xdr:col>0</xdr:col>
      <xdr:colOff>2390775</xdr:colOff>
      <xdr:row>90</xdr:row>
      <xdr:rowOff>47625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5B4ABA39-0CBF-446B-9B8C-9F860D41D190}"/>
            </a:ext>
          </a:extLst>
        </xdr:cNvPr>
        <xdr:cNvSpPr txBox="1">
          <a:spLocks noChangeArrowheads="1"/>
        </xdr:cNvSpPr>
      </xdr:nvSpPr>
      <xdr:spPr bwMode="auto">
        <a:xfrm>
          <a:off x="0" y="16249650"/>
          <a:ext cx="23907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Elaboro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</a:t>
          </a:r>
        </a:p>
        <a:p>
          <a:pPr algn="ctr" rtl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Lic. Yesenia Figueroa Carranza</a:t>
          </a:r>
          <a:endParaRPr lang="es-MX" sz="900">
            <a:effectLst/>
          </a:endParaRPr>
        </a:p>
        <a:p>
          <a:pPr algn="ctr"/>
          <a:r>
            <a:rPr lang="es-MX" sz="1100" b="1" i="0" baseline="0">
              <a:effectLst/>
              <a:latin typeface="+mn-lt"/>
              <a:ea typeface="+mn-ea"/>
              <a:cs typeface="+mn-cs"/>
            </a:rPr>
            <a:t>Directora Administrativa y                     Financiera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2409825</xdr:colOff>
      <xdr:row>83</xdr:row>
      <xdr:rowOff>104775</xdr:rowOff>
    </xdr:from>
    <xdr:to>
      <xdr:col>0</xdr:col>
      <xdr:colOff>4327525</xdr:colOff>
      <xdr:row>90</xdr:row>
      <xdr:rowOff>85725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7731327A-4925-4DC8-9075-E393D927F970}"/>
            </a:ext>
          </a:extLst>
        </xdr:cNvPr>
        <xdr:cNvSpPr txBox="1">
          <a:spLocks noChangeArrowheads="1"/>
        </xdr:cNvSpPr>
      </xdr:nvSpPr>
      <xdr:spPr bwMode="auto">
        <a:xfrm>
          <a:off x="2409825" y="16249650"/>
          <a:ext cx="19177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Aprobó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Mtro. Francisco Javier Rios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Martinez</a:t>
          </a:r>
          <a:endParaRPr lang="es-MX" sz="900">
            <a:effectLst/>
          </a:endParaRP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Director General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100" b="1" i="0">
              <a:effectLst/>
              <a:latin typeface="+mn-lt"/>
              <a:ea typeface="+mn-ea"/>
              <a:cs typeface="+mn-cs"/>
            </a:rPr>
            <a:t> 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4648200</xdr:colOff>
      <xdr:row>83</xdr:row>
      <xdr:rowOff>104775</xdr:rowOff>
    </xdr:from>
    <xdr:to>
      <xdr:col>1</xdr:col>
      <xdr:colOff>1619250</xdr:colOff>
      <xdr:row>89</xdr:row>
      <xdr:rowOff>146050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C3EF4C9E-C63B-4070-A408-E2B9147D275F}"/>
            </a:ext>
          </a:extLst>
        </xdr:cNvPr>
        <xdr:cNvSpPr txBox="1">
          <a:spLocks noChangeArrowheads="1"/>
        </xdr:cNvSpPr>
      </xdr:nvSpPr>
      <xdr:spPr bwMode="auto">
        <a:xfrm>
          <a:off x="4648200" y="16249650"/>
          <a:ext cx="1733550" cy="118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</a:t>
          </a: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C.P. Bulmaro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Mundo Reyna </a:t>
          </a:r>
          <a:endParaRPr lang="es-MX" sz="900">
            <a:effectLst/>
          </a:endParaRP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Interno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145650</xdr:colOff>
      <xdr:row>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DC88B7-DD38-4F49-A377-A3EBA97EF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8575"/>
          <a:ext cx="1231500" cy="638175"/>
        </a:xfrm>
        <a:prstGeom prst="rect">
          <a:avLst/>
        </a:prstGeom>
      </xdr:spPr>
    </xdr:pic>
    <xdr:clientData/>
  </xdr:twoCellAnchor>
  <xdr:twoCellAnchor editAs="oneCell">
    <xdr:from>
      <xdr:col>14</xdr:col>
      <xdr:colOff>209550</xdr:colOff>
      <xdr:row>0</xdr:row>
      <xdr:rowOff>19050</xdr:rowOff>
    </xdr:from>
    <xdr:to>
      <xdr:col>15</xdr:col>
      <xdr:colOff>838200</xdr:colOff>
      <xdr:row>2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124CEC-CD59-4D1D-8EEB-EA18184B6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91800" y="19050"/>
          <a:ext cx="1409700" cy="628650"/>
        </a:xfrm>
        <a:prstGeom prst="rect">
          <a:avLst/>
        </a:prstGeom>
      </xdr:spPr>
    </xdr:pic>
    <xdr:clientData/>
  </xdr:twoCellAnchor>
  <xdr:twoCellAnchor>
    <xdr:from>
      <xdr:col>12</xdr:col>
      <xdr:colOff>419100</xdr:colOff>
      <xdr:row>142</xdr:row>
      <xdr:rowOff>104775</xdr:rowOff>
    </xdr:from>
    <xdr:to>
      <xdr:col>15</xdr:col>
      <xdr:colOff>409575</xdr:colOff>
      <xdr:row>148</xdr:row>
      <xdr:rowOff>146050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727B41AA-20A6-4AFA-B797-05D09487F3F2}"/>
            </a:ext>
          </a:extLst>
        </xdr:cNvPr>
        <xdr:cNvSpPr txBox="1">
          <a:spLocks noChangeArrowheads="1"/>
        </xdr:cNvSpPr>
      </xdr:nvSpPr>
      <xdr:spPr bwMode="auto">
        <a:xfrm>
          <a:off x="9239250" y="27241500"/>
          <a:ext cx="2333625" cy="118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</a:t>
          </a: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C.P. Bulmaro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Mundo Reyna </a:t>
          </a:r>
          <a:endParaRPr lang="es-MX" sz="900">
            <a:effectLst/>
          </a:endParaRP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Interno</a:t>
          </a:r>
        </a:p>
      </xdr:txBody>
    </xdr:sp>
    <xdr:clientData/>
  </xdr:twoCellAnchor>
  <xdr:twoCellAnchor>
    <xdr:from>
      <xdr:col>7</xdr:col>
      <xdr:colOff>0</xdr:colOff>
      <xdr:row>142</xdr:row>
      <xdr:rowOff>104775</xdr:rowOff>
    </xdr:from>
    <xdr:to>
      <xdr:col>9</xdr:col>
      <xdr:colOff>762000</xdr:colOff>
      <xdr:row>149</xdr:row>
      <xdr:rowOff>85725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E4B463FE-8704-47E1-A876-54543A7538F3}"/>
            </a:ext>
          </a:extLst>
        </xdr:cNvPr>
        <xdr:cNvSpPr txBox="1">
          <a:spLocks noChangeArrowheads="1"/>
        </xdr:cNvSpPr>
      </xdr:nvSpPr>
      <xdr:spPr bwMode="auto">
        <a:xfrm>
          <a:off x="4914900" y="27241500"/>
          <a:ext cx="2324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Aprobó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Mtro. Francisco Javier Rios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Martinez</a:t>
          </a:r>
          <a:endParaRPr lang="es-MX" sz="900">
            <a:effectLst/>
          </a:endParaRP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Director General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100" b="1" i="0">
              <a:effectLst/>
              <a:latin typeface="+mn-lt"/>
              <a:ea typeface="+mn-ea"/>
              <a:cs typeface="+mn-cs"/>
            </a:rPr>
            <a:t> 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428625</xdr:colOff>
      <xdr:row>142</xdr:row>
      <xdr:rowOff>104775</xdr:rowOff>
    </xdr:from>
    <xdr:to>
      <xdr:col>4</xdr:col>
      <xdr:colOff>628650</xdr:colOff>
      <xdr:row>149</xdr:row>
      <xdr:rowOff>47625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6CFD9355-59E9-47E5-8051-8B417983E173}"/>
            </a:ext>
          </a:extLst>
        </xdr:cNvPr>
        <xdr:cNvSpPr txBox="1">
          <a:spLocks noChangeArrowheads="1"/>
        </xdr:cNvSpPr>
      </xdr:nvSpPr>
      <xdr:spPr bwMode="auto">
        <a:xfrm>
          <a:off x="809625" y="27241500"/>
          <a:ext cx="23907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Elaboro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</a:t>
          </a:r>
        </a:p>
        <a:p>
          <a:pPr algn="ctr" rtl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Lic. Yesenia Figueroa Carranza</a:t>
          </a:r>
          <a:endParaRPr lang="es-MX" sz="900">
            <a:effectLst/>
          </a:endParaRPr>
        </a:p>
        <a:p>
          <a:pPr algn="ctr"/>
          <a:r>
            <a:rPr lang="es-MX" sz="1100" b="1" i="0" baseline="0">
              <a:effectLst/>
              <a:latin typeface="+mn-lt"/>
              <a:ea typeface="+mn-ea"/>
              <a:cs typeface="+mn-cs"/>
            </a:rPr>
            <a:t>Directora Administrativa y                     Financiera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626D2-669D-4F62-B948-AC59F46546F1}">
  <dimension ref="A1:B42"/>
  <sheetViews>
    <sheetView topLeftCell="A32" zoomScaleNormal="100" workbookViewId="0">
      <selection activeCell="A51" sqref="A51"/>
    </sheetView>
  </sheetViews>
  <sheetFormatPr baseColWidth="10" defaultRowHeight="15" x14ac:dyDescent="0.25"/>
  <cols>
    <col min="1" max="1" width="65.140625" customWidth="1"/>
    <col min="2" max="2" width="34.140625" customWidth="1"/>
  </cols>
  <sheetData>
    <row r="1" spans="1:2" ht="18.75" x14ac:dyDescent="0.3">
      <c r="A1" s="65" t="s">
        <v>243</v>
      </c>
      <c r="B1" s="65"/>
    </row>
    <row r="2" spans="1:2" ht="18.75" x14ac:dyDescent="0.3">
      <c r="A2" s="65" t="s">
        <v>244</v>
      </c>
      <c r="B2" s="65"/>
    </row>
    <row r="4" spans="1:2" ht="21" x14ac:dyDescent="0.35">
      <c r="A4" s="9" t="s">
        <v>34</v>
      </c>
      <c r="B4" s="9"/>
    </row>
    <row r="5" spans="1:2" ht="18.75" x14ac:dyDescent="0.3">
      <c r="A5" s="8" t="s">
        <v>0</v>
      </c>
      <c r="B5" s="8" t="s">
        <v>1</v>
      </c>
    </row>
    <row r="6" spans="1:2" x14ac:dyDescent="0.25">
      <c r="A6" s="1" t="s">
        <v>33</v>
      </c>
      <c r="B6" s="4">
        <v>0</v>
      </c>
    </row>
    <row r="7" spans="1:2" x14ac:dyDescent="0.25">
      <c r="A7" s="3" t="s">
        <v>2</v>
      </c>
      <c r="B7" s="2">
        <v>0</v>
      </c>
    </row>
    <row r="8" spans="1:2" x14ac:dyDescent="0.25">
      <c r="A8" s="3" t="s">
        <v>3</v>
      </c>
      <c r="B8" s="2">
        <v>0</v>
      </c>
    </row>
    <row r="9" spans="1:2" x14ac:dyDescent="0.25">
      <c r="A9" s="3" t="s">
        <v>4</v>
      </c>
      <c r="B9" s="2">
        <v>0</v>
      </c>
    </row>
    <row r="10" spans="1:2" x14ac:dyDescent="0.25">
      <c r="A10" s="3" t="s">
        <v>5</v>
      </c>
      <c r="B10" s="2">
        <v>0</v>
      </c>
    </row>
    <row r="11" spans="1:2" x14ac:dyDescent="0.25">
      <c r="A11" s="3" t="s">
        <v>6</v>
      </c>
      <c r="B11" s="2">
        <v>0</v>
      </c>
    </row>
    <row r="12" spans="1:2" x14ac:dyDescent="0.25">
      <c r="A12" s="3" t="s">
        <v>7</v>
      </c>
      <c r="B12" s="2">
        <v>0</v>
      </c>
    </row>
    <row r="13" spans="1:2" x14ac:dyDescent="0.25">
      <c r="A13" s="3" t="s">
        <v>8</v>
      </c>
      <c r="B13" s="2">
        <v>0</v>
      </c>
    </row>
    <row r="14" spans="1:2" x14ac:dyDescent="0.25">
      <c r="A14" s="3" t="s">
        <v>9</v>
      </c>
      <c r="B14" s="2">
        <v>0</v>
      </c>
    </row>
    <row r="15" spans="1:2" x14ac:dyDescent="0.25">
      <c r="A15" s="3"/>
      <c r="B15" s="2"/>
    </row>
    <row r="16" spans="1:2" x14ac:dyDescent="0.25">
      <c r="A16" s="1" t="s">
        <v>10</v>
      </c>
      <c r="B16" s="4">
        <f>SUM(B17:B24)</f>
        <v>62019728.670000002</v>
      </c>
    </row>
    <row r="17" spans="1:2" x14ac:dyDescent="0.25">
      <c r="A17" s="3" t="s">
        <v>11</v>
      </c>
      <c r="B17" s="5">
        <v>0</v>
      </c>
    </row>
    <row r="18" spans="1:2" x14ac:dyDescent="0.25">
      <c r="A18" s="3" t="s">
        <v>12</v>
      </c>
      <c r="B18" s="5">
        <v>62019728.670000002</v>
      </c>
    </row>
    <row r="19" spans="1:2" x14ac:dyDescent="0.25">
      <c r="A19" s="3" t="s">
        <v>13</v>
      </c>
      <c r="B19" s="5">
        <v>0</v>
      </c>
    </row>
    <row r="20" spans="1:2" x14ac:dyDescent="0.25">
      <c r="A20" s="3" t="s">
        <v>14</v>
      </c>
      <c r="B20" s="5">
        <v>0</v>
      </c>
    </row>
    <row r="21" spans="1:2" x14ac:dyDescent="0.25">
      <c r="A21" s="3" t="s">
        <v>15</v>
      </c>
      <c r="B21" s="5">
        <v>0</v>
      </c>
    </row>
    <row r="22" spans="1:2" x14ac:dyDescent="0.25">
      <c r="A22" s="3" t="s">
        <v>16</v>
      </c>
      <c r="B22" s="5">
        <v>0</v>
      </c>
    </row>
    <row r="23" spans="1:2" x14ac:dyDescent="0.25">
      <c r="A23" s="3" t="s">
        <v>17</v>
      </c>
      <c r="B23" s="5">
        <v>0</v>
      </c>
    </row>
    <row r="24" spans="1:2" x14ac:dyDescent="0.25">
      <c r="A24" s="3"/>
      <c r="B24" s="5"/>
    </row>
    <row r="25" spans="1:2" x14ac:dyDescent="0.25">
      <c r="A25" s="1" t="s">
        <v>18</v>
      </c>
      <c r="B25" s="6">
        <f>SUM(B26+B27+B28+B29+B30+B31+B32+B33+B34)</f>
        <v>0</v>
      </c>
    </row>
    <row r="26" spans="1:2" x14ac:dyDescent="0.25">
      <c r="A26" s="3" t="s">
        <v>19</v>
      </c>
      <c r="B26" s="5">
        <v>0</v>
      </c>
    </row>
    <row r="27" spans="1:2" x14ac:dyDescent="0.25">
      <c r="A27" s="3" t="s">
        <v>20</v>
      </c>
      <c r="B27" s="5">
        <v>0</v>
      </c>
    </row>
    <row r="28" spans="1:2" x14ac:dyDescent="0.25">
      <c r="A28" s="3" t="s">
        <v>21</v>
      </c>
      <c r="B28" s="5">
        <v>0</v>
      </c>
    </row>
    <row r="29" spans="1:2" x14ac:dyDescent="0.25">
      <c r="A29" s="3" t="s">
        <v>22</v>
      </c>
      <c r="B29" s="5">
        <v>0</v>
      </c>
    </row>
    <row r="30" spans="1:2" x14ac:dyDescent="0.25">
      <c r="A30" s="3" t="s">
        <v>23</v>
      </c>
      <c r="B30" s="5">
        <v>0</v>
      </c>
    </row>
    <row r="31" spans="1:2" x14ac:dyDescent="0.25">
      <c r="A31" s="3" t="s">
        <v>24</v>
      </c>
      <c r="B31" s="5">
        <v>0</v>
      </c>
    </row>
    <row r="32" spans="1:2" x14ac:dyDescent="0.25">
      <c r="A32" s="3" t="s">
        <v>25</v>
      </c>
      <c r="B32" s="5">
        <v>0</v>
      </c>
    </row>
    <row r="33" spans="1:2" x14ac:dyDescent="0.25">
      <c r="A33" s="3" t="s">
        <v>26</v>
      </c>
      <c r="B33" s="5">
        <v>0</v>
      </c>
    </row>
    <row r="34" spans="1:2" x14ac:dyDescent="0.25">
      <c r="A34" s="3" t="s">
        <v>27</v>
      </c>
      <c r="B34" s="5">
        <v>0</v>
      </c>
    </row>
    <row r="35" spans="1:2" x14ac:dyDescent="0.25">
      <c r="A35" s="3"/>
      <c r="B35" s="5"/>
    </row>
    <row r="36" spans="1:2" x14ac:dyDescent="0.25">
      <c r="A36" s="1" t="s">
        <v>28</v>
      </c>
      <c r="B36" s="6">
        <f>SUM(B37:B40)</f>
        <v>0</v>
      </c>
    </row>
    <row r="37" spans="1:2" x14ac:dyDescent="0.25">
      <c r="A37" s="3" t="s">
        <v>29</v>
      </c>
      <c r="B37" s="5">
        <v>0</v>
      </c>
    </row>
    <row r="38" spans="1:2" ht="24" x14ac:dyDescent="0.25">
      <c r="A38" s="3" t="s">
        <v>30</v>
      </c>
      <c r="B38" s="5">
        <v>0</v>
      </c>
    </row>
    <row r="39" spans="1:2" x14ac:dyDescent="0.25">
      <c r="A39" s="3" t="s">
        <v>31</v>
      </c>
      <c r="B39" s="5">
        <v>0</v>
      </c>
    </row>
    <row r="40" spans="1:2" x14ac:dyDescent="0.25">
      <c r="A40" s="3" t="s">
        <v>32</v>
      </c>
      <c r="B40" s="5">
        <v>0</v>
      </c>
    </row>
    <row r="41" spans="1:2" x14ac:dyDescent="0.25">
      <c r="A41" s="3"/>
      <c r="B41" s="5"/>
    </row>
    <row r="42" spans="1:2" x14ac:dyDescent="0.25">
      <c r="A42" s="7"/>
      <c r="B42" s="6">
        <f>SUM(B36+B25+B16+B6)</f>
        <v>62019728.670000002</v>
      </c>
    </row>
  </sheetData>
  <mergeCells count="3">
    <mergeCell ref="A4:B4"/>
    <mergeCell ref="A2:B2"/>
    <mergeCell ref="A1:B1"/>
  </mergeCells>
  <pageMargins left="0.39370078740157483" right="0.39370078740157483" top="0.39370078740157483" bottom="0.19685039370078741" header="0" footer="0"/>
  <pageSetup scale="9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98E76-C91E-4DE0-ABD2-A4544D04B4D5}">
  <dimension ref="A1:B16"/>
  <sheetViews>
    <sheetView view="pageLayout" topLeftCell="A9" zoomScaleNormal="100" workbookViewId="0">
      <selection activeCell="A19" sqref="A19"/>
    </sheetView>
  </sheetViews>
  <sheetFormatPr baseColWidth="10" defaultRowHeight="15" x14ac:dyDescent="0.25"/>
  <cols>
    <col min="1" max="1" width="75.28515625" customWidth="1"/>
    <col min="2" max="2" width="24" customWidth="1"/>
  </cols>
  <sheetData>
    <row r="1" spans="1:2" ht="18.75" x14ac:dyDescent="0.3">
      <c r="A1" s="65" t="s">
        <v>243</v>
      </c>
      <c r="B1" s="65"/>
    </row>
    <row r="2" spans="1:2" ht="18.75" x14ac:dyDescent="0.3">
      <c r="A2" s="65" t="s">
        <v>244</v>
      </c>
      <c r="B2" s="65"/>
    </row>
    <row r="3" spans="1:2" x14ac:dyDescent="0.25">
      <c r="A3" s="64"/>
      <c r="B3" s="64"/>
    </row>
    <row r="4" spans="1:2" ht="21" x14ac:dyDescent="0.35">
      <c r="A4" s="9" t="s">
        <v>41</v>
      </c>
      <c r="B4" s="9"/>
    </row>
    <row r="5" spans="1:2" ht="18.75" x14ac:dyDescent="0.3">
      <c r="A5" s="8" t="s">
        <v>0</v>
      </c>
      <c r="B5" s="8" t="s">
        <v>1</v>
      </c>
    </row>
    <row r="6" spans="1:2" x14ac:dyDescent="0.25">
      <c r="A6" s="26" t="s">
        <v>35</v>
      </c>
      <c r="B6" s="27">
        <v>60494728.670000002</v>
      </c>
    </row>
    <row r="7" spans="1:2" x14ac:dyDescent="0.25">
      <c r="A7" s="28"/>
      <c r="B7" s="29"/>
    </row>
    <row r="8" spans="1:2" x14ac:dyDescent="0.25">
      <c r="A8" s="26" t="s">
        <v>36</v>
      </c>
      <c r="B8" s="27">
        <v>525000</v>
      </c>
    </row>
    <row r="9" spans="1:2" x14ac:dyDescent="0.25">
      <c r="A9" s="28"/>
      <c r="B9" s="29"/>
    </row>
    <row r="10" spans="1:2" x14ac:dyDescent="0.25">
      <c r="A10" s="26" t="s">
        <v>37</v>
      </c>
      <c r="B10" s="27">
        <v>1000000</v>
      </c>
    </row>
    <row r="11" spans="1:2" x14ac:dyDescent="0.25">
      <c r="A11" s="26"/>
      <c r="B11" s="27"/>
    </row>
    <row r="12" spans="1:2" x14ac:dyDescent="0.25">
      <c r="A12" s="26" t="s">
        <v>38</v>
      </c>
      <c r="B12" s="27">
        <v>0</v>
      </c>
    </row>
    <row r="13" spans="1:2" x14ac:dyDescent="0.25">
      <c r="A13" s="26"/>
      <c r="B13" s="27"/>
    </row>
    <row r="14" spans="1:2" x14ac:dyDescent="0.25">
      <c r="A14" s="26" t="s">
        <v>39</v>
      </c>
      <c r="B14" s="29">
        <v>0</v>
      </c>
    </row>
    <row r="15" spans="1:2" x14ac:dyDescent="0.25">
      <c r="A15" s="26"/>
      <c r="B15" s="29"/>
    </row>
    <row r="16" spans="1:2" x14ac:dyDescent="0.25">
      <c r="A16" s="26" t="s">
        <v>40</v>
      </c>
      <c r="B16" s="30">
        <f>SUM(B5:B15)</f>
        <v>62019728.670000002</v>
      </c>
    </row>
  </sheetData>
  <mergeCells count="4">
    <mergeCell ref="A4:B4"/>
    <mergeCell ref="A1:B1"/>
    <mergeCell ref="A2:B2"/>
    <mergeCell ref="A3:B3"/>
  </mergeCells>
  <pageMargins left="0.39370078740157483" right="0.39370078740157483" top="0.39370078740157483" bottom="0.19685039370078741" header="0" footer="0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F557-E7E5-4205-8502-BCC981592CEB}">
  <dimension ref="A1:B16"/>
  <sheetViews>
    <sheetView view="pageLayout" topLeftCell="A13" zoomScaleNormal="100" workbookViewId="0">
      <selection activeCell="A25" sqref="A25"/>
    </sheetView>
  </sheetViews>
  <sheetFormatPr baseColWidth="10" defaultRowHeight="15" x14ac:dyDescent="0.25"/>
  <cols>
    <col min="1" max="1" width="64.85546875" customWidth="1"/>
    <col min="2" max="2" width="27.28515625" customWidth="1"/>
  </cols>
  <sheetData>
    <row r="1" spans="1:2" ht="18.75" x14ac:dyDescent="0.3">
      <c r="A1" s="65" t="s">
        <v>243</v>
      </c>
      <c r="B1" s="65"/>
    </row>
    <row r="2" spans="1:2" ht="18.75" x14ac:dyDescent="0.3">
      <c r="A2" s="65" t="s">
        <v>244</v>
      </c>
      <c r="B2" s="65"/>
    </row>
    <row r="3" spans="1:2" x14ac:dyDescent="0.25">
      <c r="A3" s="64"/>
      <c r="B3" s="64"/>
    </row>
    <row r="4" spans="1:2" ht="19.5" x14ac:dyDescent="0.3">
      <c r="A4" s="11" t="s">
        <v>48</v>
      </c>
      <c r="B4" s="11"/>
    </row>
    <row r="5" spans="1:2" ht="18.75" x14ac:dyDescent="0.3">
      <c r="A5" s="8" t="s">
        <v>0</v>
      </c>
      <c r="B5" s="8" t="s">
        <v>1</v>
      </c>
    </row>
    <row r="6" spans="1:2" x14ac:dyDescent="0.25">
      <c r="A6" s="19" t="s">
        <v>42</v>
      </c>
      <c r="B6" s="20"/>
    </row>
    <row r="7" spans="1:2" x14ac:dyDescent="0.25">
      <c r="A7" s="21" t="s">
        <v>43</v>
      </c>
      <c r="B7" s="22">
        <v>11763249.380000001</v>
      </c>
    </row>
    <row r="8" spans="1:2" x14ac:dyDescent="0.25">
      <c r="A8" s="21" t="s">
        <v>44</v>
      </c>
      <c r="B8" s="22">
        <v>38074572.200000003</v>
      </c>
    </row>
    <row r="9" spans="1:2" x14ac:dyDescent="0.25">
      <c r="A9" s="21" t="s">
        <v>45</v>
      </c>
      <c r="B9" s="22">
        <v>7977114.8099999996</v>
      </c>
    </row>
    <row r="10" spans="1:2" x14ac:dyDescent="0.25">
      <c r="A10" s="21" t="s">
        <v>46</v>
      </c>
      <c r="B10" s="22">
        <v>4204792.28</v>
      </c>
    </row>
    <row r="11" spans="1:2" x14ac:dyDescent="0.25">
      <c r="A11" s="21"/>
      <c r="B11" s="22"/>
    </row>
    <row r="12" spans="1:2" x14ac:dyDescent="0.25">
      <c r="A12" s="21"/>
      <c r="B12" s="22"/>
    </row>
    <row r="13" spans="1:2" x14ac:dyDescent="0.25">
      <c r="A13" s="21"/>
      <c r="B13" s="22"/>
    </row>
    <row r="14" spans="1:2" x14ac:dyDescent="0.25">
      <c r="A14" s="21"/>
      <c r="B14" s="22"/>
    </row>
    <row r="15" spans="1:2" x14ac:dyDescent="0.25">
      <c r="A15" s="23"/>
      <c r="B15" s="24"/>
    </row>
    <row r="16" spans="1:2" x14ac:dyDescent="0.25">
      <c r="A16" s="25" t="s">
        <v>47</v>
      </c>
      <c r="B16" s="10">
        <f t="shared" ref="B16" si="0">SUM(B7:B10)</f>
        <v>62019728.670000009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801A7-0B45-4684-A002-7C58AB7C3EF3}">
  <dimension ref="A1:C78"/>
  <sheetViews>
    <sheetView view="pageLayout" topLeftCell="A85" zoomScaleNormal="100" workbookViewId="0">
      <selection activeCell="B85" sqref="B85"/>
    </sheetView>
  </sheetViews>
  <sheetFormatPr baseColWidth="10" defaultRowHeight="15" x14ac:dyDescent="0.25"/>
  <cols>
    <col min="1" max="1" width="68" customWidth="1"/>
    <col min="2" max="2" width="24.42578125" customWidth="1"/>
  </cols>
  <sheetData>
    <row r="1" spans="1:3" ht="18.75" x14ac:dyDescent="0.3">
      <c r="A1" s="65" t="s">
        <v>243</v>
      </c>
      <c r="B1" s="65"/>
    </row>
    <row r="2" spans="1:3" ht="18.75" x14ac:dyDescent="0.3">
      <c r="A2" s="65" t="s">
        <v>244</v>
      </c>
      <c r="B2" s="65"/>
    </row>
    <row r="4" spans="1:3" ht="21" x14ac:dyDescent="0.35">
      <c r="A4" s="9" t="s">
        <v>121</v>
      </c>
      <c r="B4" s="9"/>
    </row>
    <row r="5" spans="1:3" ht="18.75" x14ac:dyDescent="0.3">
      <c r="A5" s="8" t="s">
        <v>0</v>
      </c>
      <c r="B5" s="8" t="s">
        <v>1</v>
      </c>
    </row>
    <row r="6" spans="1:3" x14ac:dyDescent="0.25">
      <c r="A6" s="13" t="s">
        <v>49</v>
      </c>
      <c r="B6" s="14">
        <f>SUM(B7:B13)</f>
        <v>34872839.32</v>
      </c>
      <c r="C6" s="12"/>
    </row>
    <row r="7" spans="1:3" x14ac:dyDescent="0.25">
      <c r="A7" s="15" t="s">
        <v>50</v>
      </c>
      <c r="B7" s="16">
        <v>17287656</v>
      </c>
    </row>
    <row r="8" spans="1:3" x14ac:dyDescent="0.25">
      <c r="A8" s="15" t="s">
        <v>51</v>
      </c>
      <c r="B8" s="16">
        <v>2061754</v>
      </c>
    </row>
    <row r="9" spans="1:3" x14ac:dyDescent="0.25">
      <c r="A9" s="15" t="s">
        <v>52</v>
      </c>
      <c r="B9" s="16">
        <v>4599190.34</v>
      </c>
    </row>
    <row r="10" spans="1:3" x14ac:dyDescent="0.25">
      <c r="A10" s="15" t="s">
        <v>53</v>
      </c>
      <c r="B10" s="16">
        <v>4257154.4800000004</v>
      </c>
    </row>
    <row r="11" spans="1:3" x14ac:dyDescent="0.25">
      <c r="A11" s="15" t="s">
        <v>54</v>
      </c>
      <c r="B11" s="16">
        <v>5629528</v>
      </c>
    </row>
    <row r="12" spans="1:3" x14ac:dyDescent="0.25">
      <c r="A12" s="15" t="s">
        <v>55</v>
      </c>
      <c r="B12" s="16">
        <v>0</v>
      </c>
    </row>
    <row r="13" spans="1:3" x14ac:dyDescent="0.25">
      <c r="A13" s="15" t="s">
        <v>56</v>
      </c>
      <c r="B13" s="16">
        <v>1037556.5</v>
      </c>
    </row>
    <row r="14" spans="1:3" x14ac:dyDescent="0.25">
      <c r="A14" s="13" t="s">
        <v>57</v>
      </c>
      <c r="B14" s="14">
        <f>SUM(B15:B23)</f>
        <v>2473517.3499999996</v>
      </c>
      <c r="C14" s="12"/>
    </row>
    <row r="15" spans="1:3" ht="24" x14ac:dyDescent="0.25">
      <c r="A15" s="15" t="s">
        <v>58</v>
      </c>
      <c r="B15" s="16">
        <v>421981.16</v>
      </c>
    </row>
    <row r="16" spans="1:3" x14ac:dyDescent="0.25">
      <c r="A16" s="15" t="s">
        <v>59</v>
      </c>
      <c r="B16" s="16">
        <v>0</v>
      </c>
    </row>
    <row r="17" spans="1:2" x14ac:dyDescent="0.25">
      <c r="A17" s="15" t="s">
        <v>60</v>
      </c>
      <c r="B17" s="16">
        <v>35000</v>
      </c>
    </row>
    <row r="18" spans="1:2" x14ac:dyDescent="0.25">
      <c r="A18" s="15" t="s">
        <v>61</v>
      </c>
      <c r="B18" s="16">
        <v>16528</v>
      </c>
    </row>
    <row r="19" spans="1:2" x14ac:dyDescent="0.25">
      <c r="A19" s="15" t="s">
        <v>62</v>
      </c>
      <c r="B19" s="16">
        <v>1365724.19</v>
      </c>
    </row>
    <row r="20" spans="1:2" x14ac:dyDescent="0.25">
      <c r="A20" s="15" t="s">
        <v>63</v>
      </c>
      <c r="B20" s="16">
        <v>448400</v>
      </c>
    </row>
    <row r="21" spans="1:2" x14ac:dyDescent="0.25">
      <c r="A21" s="15" t="s">
        <v>64</v>
      </c>
      <c r="B21" s="16">
        <v>67009</v>
      </c>
    </row>
    <row r="22" spans="1:2" x14ac:dyDescent="0.25">
      <c r="A22" s="15" t="s">
        <v>65</v>
      </c>
      <c r="B22" s="16">
        <v>0</v>
      </c>
    </row>
    <row r="23" spans="1:2" x14ac:dyDescent="0.25">
      <c r="A23" s="15" t="s">
        <v>66</v>
      </c>
      <c r="B23" s="16">
        <v>118875</v>
      </c>
    </row>
    <row r="24" spans="1:2" x14ac:dyDescent="0.25">
      <c r="A24" s="13" t="s">
        <v>67</v>
      </c>
      <c r="B24" s="17">
        <f>SUM(B25:B33)</f>
        <v>23148372</v>
      </c>
    </row>
    <row r="25" spans="1:2" x14ac:dyDescent="0.25">
      <c r="A25" s="15" t="s">
        <v>68</v>
      </c>
      <c r="B25" s="16">
        <v>12142788</v>
      </c>
    </row>
    <row r="26" spans="1:2" x14ac:dyDescent="0.25">
      <c r="A26" s="15" t="s">
        <v>69</v>
      </c>
      <c r="B26" s="16">
        <v>0</v>
      </c>
    </row>
    <row r="27" spans="1:2" x14ac:dyDescent="0.25">
      <c r="A27" s="15" t="s">
        <v>70</v>
      </c>
      <c r="B27" s="16">
        <v>460300</v>
      </c>
    </row>
    <row r="28" spans="1:2" x14ac:dyDescent="0.25">
      <c r="A28" s="15" t="s">
        <v>71</v>
      </c>
      <c r="B28" s="16">
        <v>132000</v>
      </c>
    </row>
    <row r="29" spans="1:2" x14ac:dyDescent="0.25">
      <c r="A29" s="15" t="s">
        <v>72</v>
      </c>
      <c r="B29" s="16">
        <v>4640368</v>
      </c>
    </row>
    <row r="30" spans="1:2" x14ac:dyDescent="0.25">
      <c r="A30" s="15" t="s">
        <v>73</v>
      </c>
      <c r="B30" s="16">
        <v>24000</v>
      </c>
    </row>
    <row r="31" spans="1:2" x14ac:dyDescent="0.25">
      <c r="A31" s="15" t="s">
        <v>74</v>
      </c>
      <c r="B31" s="16">
        <v>48000</v>
      </c>
    </row>
    <row r="32" spans="1:2" x14ac:dyDescent="0.25">
      <c r="A32" s="15" t="s">
        <v>75</v>
      </c>
      <c r="B32" s="16">
        <v>200000</v>
      </c>
    </row>
    <row r="33" spans="1:2" x14ac:dyDescent="0.25">
      <c r="A33" s="15" t="s">
        <v>9</v>
      </c>
      <c r="B33" s="16">
        <v>5500916</v>
      </c>
    </row>
    <row r="34" spans="1:2" x14ac:dyDescent="0.25">
      <c r="A34" s="13" t="s">
        <v>76</v>
      </c>
      <c r="B34" s="17">
        <f>SUM(B35:B43)</f>
        <v>0</v>
      </c>
    </row>
    <row r="35" spans="1:2" x14ac:dyDescent="0.25">
      <c r="A35" s="15" t="s">
        <v>77</v>
      </c>
      <c r="B35" s="16">
        <v>0</v>
      </c>
    </row>
    <row r="36" spans="1:2" x14ac:dyDescent="0.25">
      <c r="A36" s="15" t="s">
        <v>78</v>
      </c>
      <c r="B36" s="16">
        <v>0</v>
      </c>
    </row>
    <row r="37" spans="1:2" x14ac:dyDescent="0.25">
      <c r="A37" s="15" t="s">
        <v>79</v>
      </c>
      <c r="B37" s="16">
        <v>0</v>
      </c>
    </row>
    <row r="38" spans="1:2" x14ac:dyDescent="0.25">
      <c r="A38" s="15" t="s">
        <v>80</v>
      </c>
      <c r="B38" s="16">
        <v>0</v>
      </c>
    </row>
    <row r="39" spans="1:2" x14ac:dyDescent="0.25">
      <c r="A39" s="15" t="s">
        <v>81</v>
      </c>
      <c r="B39" s="16">
        <v>0</v>
      </c>
    </row>
    <row r="40" spans="1:2" x14ac:dyDescent="0.25">
      <c r="A40" s="15" t="s">
        <v>82</v>
      </c>
      <c r="B40" s="16">
        <v>0</v>
      </c>
    </row>
    <row r="41" spans="1:2" x14ac:dyDescent="0.25">
      <c r="A41" s="15" t="s">
        <v>83</v>
      </c>
      <c r="B41" s="16">
        <v>0</v>
      </c>
    </row>
    <row r="42" spans="1:2" x14ac:dyDescent="0.25">
      <c r="A42" s="15" t="s">
        <v>84</v>
      </c>
      <c r="B42" s="16">
        <v>0</v>
      </c>
    </row>
    <row r="43" spans="1:2" x14ac:dyDescent="0.25">
      <c r="A43" s="15" t="s">
        <v>85</v>
      </c>
      <c r="B43" s="16">
        <v>0</v>
      </c>
    </row>
    <row r="44" spans="1:2" x14ac:dyDescent="0.25">
      <c r="A44" s="13" t="s">
        <v>86</v>
      </c>
      <c r="B44" s="17">
        <f>SUM(B45:B53)</f>
        <v>525000</v>
      </c>
    </row>
    <row r="45" spans="1:2" x14ac:dyDescent="0.25">
      <c r="A45" s="15" t="s">
        <v>87</v>
      </c>
      <c r="B45" s="16">
        <v>95000</v>
      </c>
    </row>
    <row r="46" spans="1:2" x14ac:dyDescent="0.25">
      <c r="A46" s="15" t="s">
        <v>88</v>
      </c>
      <c r="B46" s="16">
        <v>0</v>
      </c>
    </row>
    <row r="47" spans="1:2" x14ac:dyDescent="0.25">
      <c r="A47" s="15" t="s">
        <v>89</v>
      </c>
      <c r="B47" s="16">
        <v>0</v>
      </c>
    </row>
    <row r="48" spans="1:2" x14ac:dyDescent="0.25">
      <c r="A48" s="15" t="s">
        <v>90</v>
      </c>
      <c r="B48" s="16">
        <v>400000</v>
      </c>
    </row>
    <row r="49" spans="1:2" x14ac:dyDescent="0.25">
      <c r="A49" s="15" t="s">
        <v>91</v>
      </c>
      <c r="B49" s="16">
        <v>0</v>
      </c>
    </row>
    <row r="50" spans="1:2" x14ac:dyDescent="0.25">
      <c r="A50" s="15" t="s">
        <v>92</v>
      </c>
      <c r="B50" s="16">
        <v>30000</v>
      </c>
    </row>
    <row r="51" spans="1:2" x14ac:dyDescent="0.25">
      <c r="A51" s="15" t="s">
        <v>93</v>
      </c>
      <c r="B51" s="16">
        <v>0</v>
      </c>
    </row>
    <row r="52" spans="1:2" x14ac:dyDescent="0.25">
      <c r="A52" s="15" t="s">
        <v>94</v>
      </c>
      <c r="B52" s="16">
        <v>0</v>
      </c>
    </row>
    <row r="53" spans="1:2" x14ac:dyDescent="0.25">
      <c r="A53" s="15" t="s">
        <v>95</v>
      </c>
      <c r="B53" s="16">
        <v>0</v>
      </c>
    </row>
    <row r="54" spans="1:2" x14ac:dyDescent="0.25">
      <c r="A54" s="13" t="s">
        <v>96</v>
      </c>
      <c r="B54" s="17">
        <f>SUM(B55:B57)</f>
        <v>0</v>
      </c>
    </row>
    <row r="55" spans="1:2" x14ac:dyDescent="0.25">
      <c r="A55" s="15" t="s">
        <v>97</v>
      </c>
      <c r="B55" s="16">
        <v>0</v>
      </c>
    </row>
    <row r="56" spans="1:2" x14ac:dyDescent="0.25">
      <c r="A56" s="15" t="s">
        <v>98</v>
      </c>
      <c r="B56" s="16">
        <v>0</v>
      </c>
    </row>
    <row r="57" spans="1:2" x14ac:dyDescent="0.25">
      <c r="A57" s="15" t="s">
        <v>99</v>
      </c>
      <c r="B57" s="16">
        <v>0</v>
      </c>
    </row>
    <row r="58" spans="1:2" x14ac:dyDescent="0.25">
      <c r="A58" s="13" t="s">
        <v>100</v>
      </c>
      <c r="B58" s="17">
        <f>SUM(B59:B65)</f>
        <v>0</v>
      </c>
    </row>
    <row r="59" spans="1:2" x14ac:dyDescent="0.25">
      <c r="A59" s="15" t="s">
        <v>101</v>
      </c>
      <c r="B59" s="16">
        <v>0</v>
      </c>
    </row>
    <row r="60" spans="1:2" x14ac:dyDescent="0.25">
      <c r="A60" s="15" t="s">
        <v>102</v>
      </c>
      <c r="B60" s="16">
        <v>0</v>
      </c>
    </row>
    <row r="61" spans="1:2" x14ac:dyDescent="0.25">
      <c r="A61" s="15" t="s">
        <v>103</v>
      </c>
      <c r="B61" s="16">
        <v>0</v>
      </c>
    </row>
    <row r="62" spans="1:2" x14ac:dyDescent="0.25">
      <c r="A62" s="15" t="s">
        <v>104</v>
      </c>
      <c r="B62" s="16">
        <v>0</v>
      </c>
    </row>
    <row r="63" spans="1:2" x14ac:dyDescent="0.25">
      <c r="A63" s="15" t="s">
        <v>105</v>
      </c>
      <c r="B63" s="16">
        <v>0</v>
      </c>
    </row>
    <row r="64" spans="1:2" x14ac:dyDescent="0.25">
      <c r="A64" s="15" t="s">
        <v>106</v>
      </c>
      <c r="B64" s="16">
        <v>0</v>
      </c>
    </row>
    <row r="65" spans="1:2" x14ac:dyDescent="0.25">
      <c r="A65" s="15" t="s">
        <v>107</v>
      </c>
      <c r="B65" s="16">
        <v>0</v>
      </c>
    </row>
    <row r="66" spans="1:2" x14ac:dyDescent="0.25">
      <c r="A66" s="13" t="s">
        <v>108</v>
      </c>
      <c r="B66" s="17">
        <f>SUM(B67:B69)</f>
        <v>0</v>
      </c>
    </row>
    <row r="67" spans="1:2" x14ac:dyDescent="0.25">
      <c r="A67" s="15" t="s">
        <v>109</v>
      </c>
      <c r="B67" s="16">
        <v>0</v>
      </c>
    </row>
    <row r="68" spans="1:2" x14ac:dyDescent="0.25">
      <c r="A68" s="15" t="s">
        <v>110</v>
      </c>
      <c r="B68" s="16">
        <v>0</v>
      </c>
    </row>
    <row r="69" spans="1:2" x14ac:dyDescent="0.25">
      <c r="A69" s="15" t="s">
        <v>111</v>
      </c>
      <c r="B69" s="16">
        <v>0</v>
      </c>
    </row>
    <row r="70" spans="1:2" x14ac:dyDescent="0.25">
      <c r="A70" s="13" t="s">
        <v>112</v>
      </c>
      <c r="B70" s="17">
        <f>SUM(B71:B77)</f>
        <v>1000000</v>
      </c>
    </row>
    <row r="71" spans="1:2" x14ac:dyDescent="0.25">
      <c r="A71" s="15" t="s">
        <v>113</v>
      </c>
      <c r="B71" s="16">
        <v>0</v>
      </c>
    </row>
    <row r="72" spans="1:2" x14ac:dyDescent="0.25">
      <c r="A72" s="15" t="s">
        <v>114</v>
      </c>
      <c r="B72" s="16">
        <v>0</v>
      </c>
    </row>
    <row r="73" spans="1:2" x14ac:dyDescent="0.25">
      <c r="A73" s="15" t="s">
        <v>115</v>
      </c>
      <c r="B73" s="16">
        <v>0</v>
      </c>
    </row>
    <row r="74" spans="1:2" x14ac:dyDescent="0.25">
      <c r="A74" s="15" t="s">
        <v>116</v>
      </c>
      <c r="B74" s="16">
        <v>0</v>
      </c>
    </row>
    <row r="75" spans="1:2" x14ac:dyDescent="0.25">
      <c r="A75" s="15" t="s">
        <v>117</v>
      </c>
      <c r="B75" s="16">
        <v>0</v>
      </c>
    </row>
    <row r="76" spans="1:2" x14ac:dyDescent="0.25">
      <c r="A76" s="15" t="s">
        <v>118</v>
      </c>
      <c r="B76" s="16">
        <v>0</v>
      </c>
    </row>
    <row r="77" spans="1:2" x14ac:dyDescent="0.25">
      <c r="A77" s="15" t="s">
        <v>119</v>
      </c>
      <c r="B77" s="16">
        <v>1000000</v>
      </c>
    </row>
    <row r="78" spans="1:2" x14ac:dyDescent="0.25">
      <c r="A78" s="18" t="s">
        <v>120</v>
      </c>
      <c r="B78" s="17">
        <f>SUM(B70+B66+B58+B54+B44+B34+B24+B14+B6)</f>
        <v>62019728.670000002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FA968-C2A5-4769-ADE7-0ECA892E65F4}">
  <dimension ref="A1:P135"/>
  <sheetViews>
    <sheetView tabSelected="1" zoomScaleNormal="100" workbookViewId="0">
      <selection activeCell="C144" sqref="C144"/>
    </sheetView>
  </sheetViews>
  <sheetFormatPr baseColWidth="10" defaultRowHeight="15" x14ac:dyDescent="0.25"/>
  <cols>
    <col min="1" max="1" width="5.7109375" customWidth="1"/>
    <col min="2" max="2" width="10.85546875" customWidth="1"/>
    <col min="3" max="3" width="10.28515625" customWidth="1"/>
    <col min="4" max="15" width="11.7109375" customWidth="1"/>
    <col min="16" max="16" width="12.7109375" customWidth="1"/>
  </cols>
  <sheetData>
    <row r="1" spans="1:16" ht="18" x14ac:dyDescent="0.25">
      <c r="D1" s="31" t="s">
        <v>122</v>
      </c>
    </row>
    <row r="2" spans="1:16" ht="15.75" x14ac:dyDescent="0.25">
      <c r="A2" s="54"/>
      <c r="B2" s="54"/>
      <c r="C2" s="54"/>
      <c r="D2" s="54"/>
      <c r="E2" s="54" t="s">
        <v>123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ht="18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x14ac:dyDescent="0.25">
      <c r="A4" s="33" t="s">
        <v>124</v>
      </c>
      <c r="B4" s="33"/>
      <c r="C4" s="33"/>
      <c r="D4" s="33" t="s">
        <v>125</v>
      </c>
      <c r="E4" s="33" t="s">
        <v>126</v>
      </c>
      <c r="F4" s="33" t="s">
        <v>127</v>
      </c>
      <c r="G4" s="33" t="s">
        <v>128</v>
      </c>
      <c r="H4" s="33" t="s">
        <v>129</v>
      </c>
      <c r="I4" s="33" t="s">
        <v>130</v>
      </c>
      <c r="J4" s="33" t="s">
        <v>131</v>
      </c>
      <c r="K4" s="33" t="s">
        <v>132</v>
      </c>
      <c r="L4" s="33" t="s">
        <v>133</v>
      </c>
      <c r="M4" s="33" t="s">
        <v>134</v>
      </c>
      <c r="N4" s="33" t="s">
        <v>135</v>
      </c>
      <c r="O4" s="33" t="s">
        <v>136</v>
      </c>
      <c r="P4" s="33" t="s">
        <v>137</v>
      </c>
    </row>
    <row r="5" spans="1:16" x14ac:dyDescent="0.25">
      <c r="A5" s="55" t="s">
        <v>138</v>
      </c>
      <c r="B5" s="55"/>
      <c r="C5" s="55"/>
      <c r="D5" s="56">
        <f t="shared" ref="D5:I5" si="0">SUM(D6,D9,D14,D19,D23,D29)</f>
        <v>2697562.5049990001</v>
      </c>
      <c r="E5" s="56">
        <f t="shared" si="0"/>
        <v>2364226.8249979997</v>
      </c>
      <c r="F5" s="56">
        <f t="shared" si="0"/>
        <v>2647562.5049979999</v>
      </c>
      <c r="G5" s="56">
        <f t="shared" si="0"/>
        <v>2364226.8249979997</v>
      </c>
      <c r="H5" s="56">
        <f t="shared" si="0"/>
        <v>2723562.5049979999</v>
      </c>
      <c r="I5" s="56">
        <f t="shared" si="0"/>
        <v>2534226.8249979997</v>
      </c>
      <c r="J5" s="56">
        <f>SUM(J6,J9,J14,,J19,J23,J29)</f>
        <v>2644562.5049979999</v>
      </c>
      <c r="K5" s="56">
        <f t="shared" ref="K5:O5" si="1">SUM(K6,K9,K14,K19,K23,K29)</f>
        <v>2360226.8249979997</v>
      </c>
      <c r="L5" s="56">
        <f t="shared" si="1"/>
        <v>2891662.5049979999</v>
      </c>
      <c r="M5" s="56">
        <f t="shared" si="1"/>
        <v>2360226.8249979997</v>
      </c>
      <c r="N5" s="56">
        <f t="shared" si="1"/>
        <v>2664562.5049979999</v>
      </c>
      <c r="O5" s="56">
        <f t="shared" si="1"/>
        <v>6620230.1649979996</v>
      </c>
      <c r="P5" s="56">
        <f>SUM(D5:O5)</f>
        <v>34872839.319976993</v>
      </c>
    </row>
    <row r="6" spans="1:16" x14ac:dyDescent="0.25">
      <c r="A6" s="34">
        <v>11000</v>
      </c>
      <c r="B6" s="33" t="s">
        <v>139</v>
      </c>
      <c r="C6" s="35"/>
      <c r="D6" s="36">
        <f t="shared" ref="D6:O6" si="2">D8</f>
        <v>1440638</v>
      </c>
      <c r="E6" s="36">
        <f t="shared" si="2"/>
        <v>1440638</v>
      </c>
      <c r="F6" s="36">
        <f t="shared" si="2"/>
        <v>1440638</v>
      </c>
      <c r="G6" s="36">
        <f t="shared" si="2"/>
        <v>1440638</v>
      </c>
      <c r="H6" s="36">
        <f t="shared" si="2"/>
        <v>1440638</v>
      </c>
      <c r="I6" s="36">
        <f t="shared" si="2"/>
        <v>1440638</v>
      </c>
      <c r="J6" s="36">
        <f t="shared" si="2"/>
        <v>1440638</v>
      </c>
      <c r="K6" s="36">
        <f t="shared" si="2"/>
        <v>1440638</v>
      </c>
      <c r="L6" s="36">
        <f t="shared" si="2"/>
        <v>1440638</v>
      </c>
      <c r="M6" s="36">
        <f t="shared" si="2"/>
        <v>1440638</v>
      </c>
      <c r="N6" s="36">
        <f t="shared" si="2"/>
        <v>1440638</v>
      </c>
      <c r="O6" s="37">
        <f t="shared" si="2"/>
        <v>1440638</v>
      </c>
      <c r="P6" s="37">
        <f t="shared" ref="P6:P13" si="3">SUM(D6:O6)</f>
        <v>17287656</v>
      </c>
    </row>
    <row r="7" spans="1:16" x14ac:dyDescent="0.25">
      <c r="A7" s="38">
        <v>11300</v>
      </c>
      <c r="B7" s="35" t="s">
        <v>140</v>
      </c>
      <c r="C7" s="35"/>
      <c r="D7" s="39">
        <v>1440638</v>
      </c>
      <c r="E7" s="39">
        <v>1440638</v>
      </c>
      <c r="F7" s="39">
        <v>1440638</v>
      </c>
      <c r="G7" s="39">
        <v>1440638</v>
      </c>
      <c r="H7" s="39">
        <v>1440638</v>
      </c>
      <c r="I7" s="39">
        <v>1440638</v>
      </c>
      <c r="J7" s="39">
        <v>1440638</v>
      </c>
      <c r="K7" s="39">
        <v>1440638</v>
      </c>
      <c r="L7" s="39">
        <v>1440638</v>
      </c>
      <c r="M7" s="39">
        <v>1440638</v>
      </c>
      <c r="N7" s="39">
        <v>1440638</v>
      </c>
      <c r="O7" s="40">
        <v>1440638</v>
      </c>
      <c r="P7" s="40">
        <f t="shared" si="3"/>
        <v>17287656</v>
      </c>
    </row>
    <row r="8" spans="1:16" x14ac:dyDescent="0.25">
      <c r="A8" s="38">
        <v>11301</v>
      </c>
      <c r="B8" s="35" t="s">
        <v>141</v>
      </c>
      <c r="C8" s="35"/>
      <c r="D8" s="39">
        <v>1440638</v>
      </c>
      <c r="E8" s="39">
        <v>1440638</v>
      </c>
      <c r="F8" s="39">
        <v>1440638</v>
      </c>
      <c r="G8" s="39">
        <v>1440638</v>
      </c>
      <c r="H8" s="39">
        <v>1440638</v>
      </c>
      <c r="I8" s="39">
        <v>1440638</v>
      </c>
      <c r="J8" s="39">
        <v>1440638</v>
      </c>
      <c r="K8" s="39">
        <v>1440638</v>
      </c>
      <c r="L8" s="39">
        <v>1440638</v>
      </c>
      <c r="M8" s="39">
        <v>1440638</v>
      </c>
      <c r="N8" s="39">
        <v>1440638</v>
      </c>
      <c r="O8" s="40">
        <v>1440638</v>
      </c>
      <c r="P8" s="40">
        <f t="shared" si="3"/>
        <v>17287656</v>
      </c>
    </row>
    <row r="9" spans="1:16" x14ac:dyDescent="0.25">
      <c r="A9" s="34">
        <v>12000</v>
      </c>
      <c r="B9" s="33" t="s">
        <v>142</v>
      </c>
      <c r="C9" s="35"/>
      <c r="D9" s="36">
        <f t="shared" ref="D9:O9" si="4">(D10+D12)</f>
        <v>171812.83333333299</v>
      </c>
      <c r="E9" s="36">
        <f t="shared" si="4"/>
        <v>171812.83333333299</v>
      </c>
      <c r="F9" s="36">
        <f t="shared" si="4"/>
        <v>171812.83333333299</v>
      </c>
      <c r="G9" s="36">
        <f t="shared" si="4"/>
        <v>171812.83333333299</v>
      </c>
      <c r="H9" s="36">
        <f t="shared" si="4"/>
        <v>171812.83333333299</v>
      </c>
      <c r="I9" s="36">
        <f t="shared" si="4"/>
        <v>171812.83333333299</v>
      </c>
      <c r="J9" s="36">
        <f t="shared" si="4"/>
        <v>171812.83333333299</v>
      </c>
      <c r="K9" s="36">
        <f t="shared" si="4"/>
        <v>171812.83333333299</v>
      </c>
      <c r="L9" s="36">
        <f t="shared" si="4"/>
        <v>171812.83333333299</v>
      </c>
      <c r="M9" s="36">
        <f t="shared" si="4"/>
        <v>171812.83333333299</v>
      </c>
      <c r="N9" s="36">
        <f t="shared" si="4"/>
        <v>171812.83333333299</v>
      </c>
      <c r="O9" s="37">
        <f t="shared" si="4"/>
        <v>171812.83333333299</v>
      </c>
      <c r="P9" s="37">
        <f t="shared" si="3"/>
        <v>2061753.999999996</v>
      </c>
    </row>
    <row r="10" spans="1:16" x14ac:dyDescent="0.25">
      <c r="A10" s="38">
        <v>12100</v>
      </c>
      <c r="B10" s="35" t="s">
        <v>143</v>
      </c>
      <c r="C10" s="35"/>
      <c r="D10" s="39">
        <v>160812.83333333299</v>
      </c>
      <c r="E10" s="39">
        <v>160812.83333333299</v>
      </c>
      <c r="F10" s="39">
        <v>160812.83333333299</v>
      </c>
      <c r="G10" s="39">
        <v>160812.83333333299</v>
      </c>
      <c r="H10" s="39">
        <v>160812.83333333299</v>
      </c>
      <c r="I10" s="39">
        <v>160812.83333333299</v>
      </c>
      <c r="J10" s="39">
        <v>160812.83333333299</v>
      </c>
      <c r="K10" s="39">
        <v>160812.83333333299</v>
      </c>
      <c r="L10" s="39">
        <v>160812.83333333299</v>
      </c>
      <c r="M10" s="39">
        <v>160812.83333333299</v>
      </c>
      <c r="N10" s="39">
        <v>160812.83333333299</v>
      </c>
      <c r="O10" s="40">
        <v>160812.83333333299</v>
      </c>
      <c r="P10" s="40">
        <f t="shared" si="3"/>
        <v>1929753.999999996</v>
      </c>
    </row>
    <row r="11" spans="1:16" x14ac:dyDescent="0.25">
      <c r="A11" s="38">
        <v>12101</v>
      </c>
      <c r="B11" s="35" t="s">
        <v>144</v>
      </c>
      <c r="C11" s="35"/>
      <c r="D11" s="39">
        <v>160812.83333333299</v>
      </c>
      <c r="E11" s="39">
        <v>160812.83333333299</v>
      </c>
      <c r="F11" s="39">
        <v>160812.83333333299</v>
      </c>
      <c r="G11" s="39">
        <v>160812.83333333299</v>
      </c>
      <c r="H11" s="39">
        <v>160812.83333333299</v>
      </c>
      <c r="I11" s="39">
        <v>160812.83333333299</v>
      </c>
      <c r="J11" s="39">
        <v>160812.83333333299</v>
      </c>
      <c r="K11" s="39">
        <v>160812.83333333299</v>
      </c>
      <c r="L11" s="39">
        <v>160812.83333333299</v>
      </c>
      <c r="M11" s="39">
        <v>160812.83333333299</v>
      </c>
      <c r="N11" s="39">
        <v>160812.83333333299</v>
      </c>
      <c r="O11" s="40">
        <v>160812.83333333299</v>
      </c>
      <c r="P11" s="40">
        <f t="shared" si="3"/>
        <v>1929753.999999996</v>
      </c>
    </row>
    <row r="12" spans="1:16" x14ac:dyDescent="0.25">
      <c r="A12" s="38">
        <v>12200</v>
      </c>
      <c r="B12" s="35" t="s">
        <v>145</v>
      </c>
      <c r="C12" s="35"/>
      <c r="D12" s="39">
        <v>11000</v>
      </c>
      <c r="E12" s="39">
        <v>11000</v>
      </c>
      <c r="F12" s="39">
        <v>11000</v>
      </c>
      <c r="G12" s="39">
        <v>11000</v>
      </c>
      <c r="H12" s="39">
        <v>11000</v>
      </c>
      <c r="I12" s="39">
        <v>11000</v>
      </c>
      <c r="J12" s="39">
        <v>11000</v>
      </c>
      <c r="K12" s="39">
        <v>11000</v>
      </c>
      <c r="L12" s="39">
        <v>11000</v>
      </c>
      <c r="M12" s="39">
        <v>11000</v>
      </c>
      <c r="N12" s="39">
        <v>11000</v>
      </c>
      <c r="O12" s="40">
        <v>11000</v>
      </c>
      <c r="P12" s="40">
        <f t="shared" si="3"/>
        <v>132000</v>
      </c>
    </row>
    <row r="13" spans="1:16" x14ac:dyDescent="0.25">
      <c r="A13" s="38">
        <v>12201</v>
      </c>
      <c r="B13" s="35" t="s">
        <v>146</v>
      </c>
      <c r="C13" s="35"/>
      <c r="D13" s="39">
        <v>11000</v>
      </c>
      <c r="E13" s="39">
        <v>11000</v>
      </c>
      <c r="F13" s="39">
        <v>11000</v>
      </c>
      <c r="G13" s="39">
        <v>11000</v>
      </c>
      <c r="H13" s="39">
        <v>11000</v>
      </c>
      <c r="I13" s="39">
        <v>11000</v>
      </c>
      <c r="J13" s="39">
        <v>11000</v>
      </c>
      <c r="K13" s="39">
        <v>11000</v>
      </c>
      <c r="L13" s="39">
        <v>11000</v>
      </c>
      <c r="M13" s="39">
        <v>11000</v>
      </c>
      <c r="N13" s="39">
        <v>11000</v>
      </c>
      <c r="O13" s="40">
        <v>11000</v>
      </c>
      <c r="P13" s="40">
        <f t="shared" si="3"/>
        <v>132000</v>
      </c>
    </row>
    <row r="14" spans="1:16" x14ac:dyDescent="0.25">
      <c r="A14" s="34">
        <v>13000</v>
      </c>
      <c r="B14" s="33" t="s">
        <v>147</v>
      </c>
      <c r="C14" s="35"/>
      <c r="D14" s="36">
        <f t="shared" ref="D14:O14" si="5">D15</f>
        <v>30015.583333333299</v>
      </c>
      <c r="E14" s="36">
        <f t="shared" si="5"/>
        <v>30015.583333333299</v>
      </c>
      <c r="F14" s="36">
        <f t="shared" si="5"/>
        <v>30015.583333333299</v>
      </c>
      <c r="G14" s="36">
        <f t="shared" si="5"/>
        <v>30015.583333333299</v>
      </c>
      <c r="H14" s="36">
        <f t="shared" si="5"/>
        <v>30015.583333333299</v>
      </c>
      <c r="I14" s="36">
        <f t="shared" si="5"/>
        <v>30015.583333333299</v>
      </c>
      <c r="J14" s="36">
        <f t="shared" si="5"/>
        <v>30015.583333333299</v>
      </c>
      <c r="K14" s="36">
        <f t="shared" si="5"/>
        <v>30015.583333333299</v>
      </c>
      <c r="L14" s="36">
        <f t="shared" si="5"/>
        <v>30015.583333333299</v>
      </c>
      <c r="M14" s="36">
        <f t="shared" si="5"/>
        <v>30015.583333333299</v>
      </c>
      <c r="N14" s="36">
        <f t="shared" si="5"/>
        <v>30015.583333333299</v>
      </c>
      <c r="O14" s="37">
        <f t="shared" si="5"/>
        <v>4269018.9233333338</v>
      </c>
      <c r="P14" s="37">
        <v>4599190.34</v>
      </c>
    </row>
    <row r="15" spans="1:16" x14ac:dyDescent="0.25">
      <c r="A15" s="38">
        <v>13200</v>
      </c>
      <c r="B15" s="35" t="s">
        <v>148</v>
      </c>
      <c r="C15" s="35"/>
      <c r="D15" s="39">
        <v>30015.583333333299</v>
      </c>
      <c r="E15" s="39">
        <v>30015.583333333299</v>
      </c>
      <c r="F15" s="39">
        <v>30015.583333333299</v>
      </c>
      <c r="G15" s="39">
        <v>30015.583333333299</v>
      </c>
      <c r="H15" s="39">
        <v>30015.583333333299</v>
      </c>
      <c r="I15" s="39">
        <v>30015.583333333299</v>
      </c>
      <c r="J15" s="39">
        <v>30015.583333333299</v>
      </c>
      <c r="K15" s="39">
        <v>30015.583333333299</v>
      </c>
      <c r="L15" s="39">
        <v>30015.583333333299</v>
      </c>
      <c r="M15" s="39">
        <v>30015.583333333299</v>
      </c>
      <c r="N15" s="39">
        <v>30015.583333333299</v>
      </c>
      <c r="O15" s="40">
        <f>SUM(O16,O17,O18)</f>
        <v>4269018.9233333338</v>
      </c>
      <c r="P15" s="40">
        <f t="shared" ref="P15:P33" si="6">SUM(D15:O15)</f>
        <v>4599190.34</v>
      </c>
    </row>
    <row r="16" spans="1:16" x14ac:dyDescent="0.25">
      <c r="A16" s="38">
        <v>13201</v>
      </c>
      <c r="B16" s="35" t="s">
        <v>149</v>
      </c>
      <c r="C16" s="35"/>
      <c r="D16" s="39">
        <v>30015.583333333299</v>
      </c>
      <c r="E16" s="39">
        <v>30015.583333333299</v>
      </c>
      <c r="F16" s="39">
        <v>30015.583333333299</v>
      </c>
      <c r="G16" s="39">
        <v>30015.583333333299</v>
      </c>
      <c r="H16" s="39">
        <v>30015.583333333299</v>
      </c>
      <c r="I16" s="39">
        <v>30015.583333333299</v>
      </c>
      <c r="J16" s="39">
        <v>30015.583333333299</v>
      </c>
      <c r="K16" s="39">
        <v>30015.583333333299</v>
      </c>
      <c r="L16" s="39">
        <v>30015.583333333299</v>
      </c>
      <c r="M16" s="39">
        <v>30015.583333333299</v>
      </c>
      <c r="N16" s="39">
        <v>30015.583333333299</v>
      </c>
      <c r="O16" s="40">
        <v>30015.583333333299</v>
      </c>
      <c r="P16" s="40">
        <f t="shared" si="6"/>
        <v>360186.99999999971</v>
      </c>
    </row>
    <row r="17" spans="1:16" x14ac:dyDescent="0.25">
      <c r="A17" s="38">
        <v>13203</v>
      </c>
      <c r="B17" s="35" t="s">
        <v>150</v>
      </c>
      <c r="C17" s="35"/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40">
        <v>2119501.67</v>
      </c>
      <c r="P17" s="40">
        <f t="shared" si="6"/>
        <v>2119501.67</v>
      </c>
    </row>
    <row r="18" spans="1:16" x14ac:dyDescent="0.25">
      <c r="A18" s="38">
        <v>13205</v>
      </c>
      <c r="B18" s="35" t="s">
        <v>151</v>
      </c>
      <c r="C18" s="35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40">
        <v>2119501.67</v>
      </c>
      <c r="P18" s="40">
        <f t="shared" si="6"/>
        <v>2119501.67</v>
      </c>
    </row>
    <row r="19" spans="1:16" x14ac:dyDescent="0.25">
      <c r="A19" s="34">
        <v>14000</v>
      </c>
      <c r="B19" s="33" t="s">
        <v>152</v>
      </c>
      <c r="C19" s="35"/>
      <c r="D19" s="36">
        <f>D20</f>
        <v>496430.71333299996</v>
      </c>
      <c r="E19" s="36">
        <f t="shared" ref="E19:O19" si="7">E20</f>
        <v>213095.03333199999</v>
      </c>
      <c r="F19" s="36">
        <f t="shared" si="7"/>
        <v>496430.71333199996</v>
      </c>
      <c r="G19" s="36">
        <f t="shared" si="7"/>
        <v>213095.03333199999</v>
      </c>
      <c r="H19" s="36">
        <f t="shared" si="7"/>
        <v>496430.71333199996</v>
      </c>
      <c r="I19" s="36">
        <f t="shared" si="7"/>
        <v>213095.03333199999</v>
      </c>
      <c r="J19" s="36">
        <f t="shared" si="7"/>
        <v>496430.71333199996</v>
      </c>
      <c r="K19" s="36">
        <f t="shared" si="7"/>
        <v>213095.03333199999</v>
      </c>
      <c r="L19" s="36">
        <f t="shared" si="7"/>
        <v>496430.71333199996</v>
      </c>
      <c r="M19" s="36">
        <f t="shared" si="7"/>
        <v>213095.03333199999</v>
      </c>
      <c r="N19" s="36">
        <f t="shared" si="7"/>
        <v>496430.71333199996</v>
      </c>
      <c r="O19" s="36">
        <f t="shared" si="7"/>
        <v>213095.03333199999</v>
      </c>
      <c r="P19" s="37">
        <f t="shared" si="6"/>
        <v>4257154.4799849987</v>
      </c>
    </row>
    <row r="20" spans="1:16" x14ac:dyDescent="0.25">
      <c r="A20" s="38">
        <v>14100</v>
      </c>
      <c r="B20" s="35" t="s">
        <v>153</v>
      </c>
      <c r="C20" s="35"/>
      <c r="D20" s="39">
        <f>SUM(D21+D22)</f>
        <v>496430.71333299996</v>
      </c>
      <c r="E20" s="39">
        <f t="shared" ref="E20:O20" si="8">SUM(E21+E22)</f>
        <v>213095.03333199999</v>
      </c>
      <c r="F20" s="39">
        <f t="shared" si="8"/>
        <v>496430.71333199996</v>
      </c>
      <c r="G20" s="39">
        <f t="shared" si="8"/>
        <v>213095.03333199999</v>
      </c>
      <c r="H20" s="39">
        <f t="shared" si="8"/>
        <v>496430.71333199996</v>
      </c>
      <c r="I20" s="39">
        <f t="shared" si="8"/>
        <v>213095.03333199999</v>
      </c>
      <c r="J20" s="39">
        <f t="shared" si="8"/>
        <v>496430.71333199996</v>
      </c>
      <c r="K20" s="39">
        <f t="shared" si="8"/>
        <v>213095.03333199999</v>
      </c>
      <c r="L20" s="39">
        <f t="shared" si="8"/>
        <v>496430.71333199996</v>
      </c>
      <c r="M20" s="39">
        <f t="shared" si="8"/>
        <v>213095.03333199999</v>
      </c>
      <c r="N20" s="39">
        <f t="shared" si="8"/>
        <v>496430.71333199996</v>
      </c>
      <c r="O20" s="39">
        <f t="shared" si="8"/>
        <v>213095.03333199999</v>
      </c>
      <c r="P20" s="40">
        <f t="shared" si="6"/>
        <v>4257154.4799849987</v>
      </c>
    </row>
    <row r="21" spans="1:16" x14ac:dyDescent="0.25">
      <c r="A21" s="38">
        <v>14102</v>
      </c>
      <c r="B21" s="35" t="s">
        <v>154</v>
      </c>
      <c r="C21" s="35"/>
      <c r="D21" s="39">
        <v>213095.033333</v>
      </c>
      <c r="E21" s="39">
        <v>213095.03333199999</v>
      </c>
      <c r="F21" s="39">
        <v>213095.03333199999</v>
      </c>
      <c r="G21" s="39">
        <v>213095.03333199999</v>
      </c>
      <c r="H21" s="39">
        <v>213095.03333199999</v>
      </c>
      <c r="I21" s="39">
        <v>213095.03333199999</v>
      </c>
      <c r="J21" s="39">
        <v>213095.03333199999</v>
      </c>
      <c r="K21" s="39">
        <v>213095.03333199999</v>
      </c>
      <c r="L21" s="39">
        <v>213095.03333199999</v>
      </c>
      <c r="M21" s="39">
        <v>213095.03333199999</v>
      </c>
      <c r="N21" s="39">
        <v>213095.03333199999</v>
      </c>
      <c r="O21" s="39">
        <v>213095.03333199999</v>
      </c>
      <c r="P21" s="40">
        <f t="shared" si="6"/>
        <v>2557140.399985</v>
      </c>
    </row>
    <row r="22" spans="1:16" x14ac:dyDescent="0.25">
      <c r="A22" s="38">
        <v>14105</v>
      </c>
      <c r="B22" s="35" t="s">
        <v>155</v>
      </c>
      <c r="C22" s="35"/>
      <c r="D22" s="39">
        <v>283335.67999999999</v>
      </c>
      <c r="E22" s="39"/>
      <c r="F22" s="39">
        <v>283335.67999999999</v>
      </c>
      <c r="G22" s="39"/>
      <c r="H22" s="39">
        <v>283335.67999999999</v>
      </c>
      <c r="I22" s="39"/>
      <c r="J22" s="39">
        <v>283335.67999999999</v>
      </c>
      <c r="K22" s="39"/>
      <c r="L22" s="39">
        <v>283335.67999999999</v>
      </c>
      <c r="M22" s="39"/>
      <c r="N22" s="39">
        <v>283335.67999999999</v>
      </c>
      <c r="O22" s="40"/>
      <c r="P22" s="40">
        <f t="shared" si="6"/>
        <v>1700014.0799999998</v>
      </c>
    </row>
    <row r="23" spans="1:16" x14ac:dyDescent="0.25">
      <c r="A23" s="34">
        <v>15000</v>
      </c>
      <c r="B23" s="33" t="s">
        <v>156</v>
      </c>
      <c r="C23" s="35"/>
      <c r="D23" s="36">
        <f t="shared" ref="D23:O23" si="9">SUM(D28+D26+D25)</f>
        <v>507460.66666599998</v>
      </c>
      <c r="E23" s="36">
        <f t="shared" si="9"/>
        <v>457460.66666599998</v>
      </c>
      <c r="F23" s="36">
        <f t="shared" si="9"/>
        <v>457460.66666599998</v>
      </c>
      <c r="G23" s="36">
        <f t="shared" si="9"/>
        <v>457460.66666599998</v>
      </c>
      <c r="H23" s="36">
        <f t="shared" si="9"/>
        <v>457460.66666599998</v>
      </c>
      <c r="I23" s="36">
        <f t="shared" si="9"/>
        <v>507460.66666599998</v>
      </c>
      <c r="J23" s="36">
        <f t="shared" si="9"/>
        <v>457460.66666599998</v>
      </c>
      <c r="K23" s="36">
        <f t="shared" si="9"/>
        <v>457460.66666599998</v>
      </c>
      <c r="L23" s="36">
        <f t="shared" si="9"/>
        <v>457460.66666599998</v>
      </c>
      <c r="M23" s="36">
        <f t="shared" si="9"/>
        <v>457460.66666599998</v>
      </c>
      <c r="N23" s="36">
        <f t="shared" si="9"/>
        <v>477460.66666599998</v>
      </c>
      <c r="O23" s="37">
        <f t="shared" si="9"/>
        <v>477460.66666599998</v>
      </c>
      <c r="P23" s="37">
        <f t="shared" si="6"/>
        <v>5629527.9999920009</v>
      </c>
    </row>
    <row r="24" spans="1:16" x14ac:dyDescent="0.25">
      <c r="A24" s="38">
        <v>15200</v>
      </c>
      <c r="B24" s="35" t="s">
        <v>157</v>
      </c>
      <c r="C24" s="35"/>
      <c r="D24" s="39">
        <v>80000</v>
      </c>
      <c r="E24" s="39">
        <v>30000</v>
      </c>
      <c r="F24" s="39">
        <v>30000</v>
      </c>
      <c r="G24" s="39">
        <v>30000</v>
      </c>
      <c r="H24" s="39">
        <v>30000</v>
      </c>
      <c r="I24" s="39">
        <v>80000</v>
      </c>
      <c r="J24" s="39">
        <v>30000</v>
      </c>
      <c r="K24" s="39">
        <v>30000</v>
      </c>
      <c r="L24" s="39">
        <v>30000</v>
      </c>
      <c r="M24" s="39">
        <v>30000</v>
      </c>
      <c r="N24" s="39">
        <v>50000</v>
      </c>
      <c r="O24" s="40">
        <v>50000</v>
      </c>
      <c r="P24" s="40">
        <f t="shared" si="6"/>
        <v>500000</v>
      </c>
    </row>
    <row r="25" spans="1:16" x14ac:dyDescent="0.25">
      <c r="A25" s="38">
        <v>15201</v>
      </c>
      <c r="B25" s="35" t="s">
        <v>157</v>
      </c>
      <c r="C25" s="35"/>
      <c r="D25" s="39">
        <v>30000</v>
      </c>
      <c r="E25" s="39">
        <v>30000</v>
      </c>
      <c r="F25" s="39">
        <v>30000</v>
      </c>
      <c r="G25" s="39">
        <v>30000</v>
      </c>
      <c r="H25" s="39">
        <v>30000</v>
      </c>
      <c r="I25" s="39">
        <v>30000</v>
      </c>
      <c r="J25" s="39">
        <v>30000</v>
      </c>
      <c r="K25" s="39">
        <v>30000</v>
      </c>
      <c r="L25" s="39">
        <v>30000</v>
      </c>
      <c r="M25" s="39">
        <v>30000</v>
      </c>
      <c r="N25" s="39">
        <v>50000</v>
      </c>
      <c r="O25" s="40">
        <v>50000</v>
      </c>
      <c r="P25" s="40">
        <f t="shared" si="6"/>
        <v>400000</v>
      </c>
    </row>
    <row r="26" spans="1:16" x14ac:dyDescent="0.25">
      <c r="A26" s="38">
        <v>15202</v>
      </c>
      <c r="B26" s="35" t="s">
        <v>158</v>
      </c>
      <c r="C26" s="35"/>
      <c r="D26" s="39">
        <v>50000</v>
      </c>
      <c r="E26" s="39">
        <v>0</v>
      </c>
      <c r="F26" s="39">
        <v>0</v>
      </c>
      <c r="G26" s="39">
        <v>0</v>
      </c>
      <c r="H26" s="39">
        <v>0</v>
      </c>
      <c r="I26" s="39">
        <v>50000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40">
        <v>0</v>
      </c>
      <c r="P26" s="40">
        <f t="shared" si="6"/>
        <v>100000</v>
      </c>
    </row>
    <row r="27" spans="1:16" x14ac:dyDescent="0.25">
      <c r="A27" s="38">
        <v>15400</v>
      </c>
      <c r="B27" s="35" t="s">
        <v>159</v>
      </c>
      <c r="C27" s="35"/>
      <c r="D27" s="39">
        <v>427460.66666599998</v>
      </c>
      <c r="E27" s="39">
        <v>427460.66666599998</v>
      </c>
      <c r="F27" s="39">
        <v>427460.66666599998</v>
      </c>
      <c r="G27" s="39">
        <v>427460.66666599998</v>
      </c>
      <c r="H27" s="39">
        <v>427460.66666599998</v>
      </c>
      <c r="I27" s="39">
        <v>427460.66666599998</v>
      </c>
      <c r="J27" s="39">
        <v>427460.66666599998</v>
      </c>
      <c r="K27" s="39">
        <v>427460.66666599998</v>
      </c>
      <c r="L27" s="39">
        <v>427460.66666599998</v>
      </c>
      <c r="M27" s="39">
        <v>427460.66666599998</v>
      </c>
      <c r="N27" s="39">
        <v>427460.66666599998</v>
      </c>
      <c r="O27" s="39">
        <v>427460.66666599998</v>
      </c>
      <c r="P27" s="40">
        <f t="shared" si="6"/>
        <v>5129527.9999920009</v>
      </c>
    </row>
    <row r="28" spans="1:16" x14ac:dyDescent="0.25">
      <c r="A28" s="38">
        <v>15401</v>
      </c>
      <c r="B28" s="35" t="s">
        <v>160</v>
      </c>
      <c r="C28" s="35"/>
      <c r="D28" s="39">
        <v>427460.66666599998</v>
      </c>
      <c r="E28" s="39">
        <v>427460.66666599998</v>
      </c>
      <c r="F28" s="39">
        <v>427460.66666599998</v>
      </c>
      <c r="G28" s="39">
        <v>427460.66666599998</v>
      </c>
      <c r="H28" s="39">
        <v>427460.66666599998</v>
      </c>
      <c r="I28" s="39">
        <v>427460.66666599998</v>
      </c>
      <c r="J28" s="39">
        <v>427460.66666599998</v>
      </c>
      <c r="K28" s="39">
        <v>427460.66666599998</v>
      </c>
      <c r="L28" s="39">
        <v>427460.66666599998</v>
      </c>
      <c r="M28" s="39">
        <v>427460.66666599998</v>
      </c>
      <c r="N28" s="39">
        <v>427460.66666599998</v>
      </c>
      <c r="O28" s="39">
        <v>427460.66666599998</v>
      </c>
      <c r="P28" s="40">
        <f t="shared" si="6"/>
        <v>5129527.9999920009</v>
      </c>
    </row>
    <row r="29" spans="1:16" x14ac:dyDescent="0.25">
      <c r="A29" s="34">
        <v>17000</v>
      </c>
      <c r="B29" s="33" t="s">
        <v>161</v>
      </c>
      <c r="C29" s="35"/>
      <c r="D29" s="36">
        <f t="shared" ref="D29:K29" si="10">(D31+D33)</f>
        <v>51204.708333333299</v>
      </c>
      <c r="E29" s="36">
        <f t="shared" si="10"/>
        <v>51204.708333333299</v>
      </c>
      <c r="F29" s="36">
        <f t="shared" si="10"/>
        <v>51204.708333333299</v>
      </c>
      <c r="G29" s="36">
        <f t="shared" si="10"/>
        <v>51204.708333333299</v>
      </c>
      <c r="H29" s="36">
        <f t="shared" si="10"/>
        <v>127204.7083333333</v>
      </c>
      <c r="I29" s="36">
        <f t="shared" si="10"/>
        <v>171204.70833333331</v>
      </c>
      <c r="J29" s="36">
        <f t="shared" si="10"/>
        <v>48204.708333333299</v>
      </c>
      <c r="K29" s="36">
        <f t="shared" si="10"/>
        <v>47204.708333333299</v>
      </c>
      <c r="L29" s="36">
        <f>SUM(L31,L32,L33)</f>
        <v>295304.70833333331</v>
      </c>
      <c r="M29" s="36">
        <f>(M31+M33)</f>
        <v>47204.708333333299</v>
      </c>
      <c r="N29" s="36">
        <f>(N31+N33)</f>
        <v>48204.708333333299</v>
      </c>
      <c r="O29" s="37">
        <f>(O31+O33)</f>
        <v>48204.708333333299</v>
      </c>
      <c r="P29" s="37">
        <f t="shared" si="6"/>
        <v>1037556.4999999995</v>
      </c>
    </row>
    <row r="30" spans="1:16" x14ac:dyDescent="0.25">
      <c r="A30" s="38">
        <v>17100</v>
      </c>
      <c r="B30" s="35" t="s">
        <v>162</v>
      </c>
      <c r="C30" s="35"/>
      <c r="D30" s="39">
        <f t="shared" ref="D30:K30" si="11">(D31+D33)</f>
        <v>51204.708333333299</v>
      </c>
      <c r="E30" s="39">
        <f t="shared" si="11"/>
        <v>51204.708333333299</v>
      </c>
      <c r="F30" s="39">
        <f t="shared" si="11"/>
        <v>51204.708333333299</v>
      </c>
      <c r="G30" s="39">
        <f t="shared" si="11"/>
        <v>51204.708333333299</v>
      </c>
      <c r="H30" s="39">
        <f t="shared" si="11"/>
        <v>127204.7083333333</v>
      </c>
      <c r="I30" s="39">
        <f t="shared" si="11"/>
        <v>171204.70833333331</v>
      </c>
      <c r="J30" s="39">
        <f t="shared" si="11"/>
        <v>48204.708333333299</v>
      </c>
      <c r="K30" s="39">
        <f t="shared" si="11"/>
        <v>47204.708333333299</v>
      </c>
      <c r="L30" s="39">
        <f>SUM(L31:L33)</f>
        <v>295304.70833333331</v>
      </c>
      <c r="M30" s="39">
        <f>(M31+M33)</f>
        <v>47204.708333333299</v>
      </c>
      <c r="N30" s="39">
        <f>(N31+N33)</f>
        <v>48204.708333333299</v>
      </c>
      <c r="O30" s="40">
        <f>(O31+O33)</f>
        <v>48204.708333333299</v>
      </c>
      <c r="P30" s="40">
        <f t="shared" si="6"/>
        <v>1037556.4999999995</v>
      </c>
    </row>
    <row r="31" spans="1:16" x14ac:dyDescent="0.25">
      <c r="A31" s="38">
        <v>17101</v>
      </c>
      <c r="B31" s="35" t="s">
        <v>163</v>
      </c>
      <c r="C31" s="35"/>
      <c r="D31" s="39">
        <v>5000</v>
      </c>
      <c r="E31" s="39">
        <v>5000</v>
      </c>
      <c r="F31" s="39">
        <v>5000</v>
      </c>
      <c r="G31" s="39">
        <v>5000</v>
      </c>
      <c r="H31" s="39">
        <v>81000</v>
      </c>
      <c r="I31" s="39">
        <v>125000</v>
      </c>
      <c r="J31" s="39">
        <v>2000</v>
      </c>
      <c r="K31" s="39">
        <v>1000</v>
      </c>
      <c r="L31" s="39">
        <v>171500</v>
      </c>
      <c r="M31" s="39">
        <v>1000</v>
      </c>
      <c r="N31" s="39">
        <v>2000</v>
      </c>
      <c r="O31" s="40">
        <v>2000</v>
      </c>
      <c r="P31" s="40">
        <f t="shared" si="6"/>
        <v>405500</v>
      </c>
    </row>
    <row r="32" spans="1:16" x14ac:dyDescent="0.25">
      <c r="A32" s="38">
        <v>17102</v>
      </c>
      <c r="B32" s="35" t="s">
        <v>164</v>
      </c>
      <c r="C32" s="35"/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77600</v>
      </c>
      <c r="M32" s="39">
        <v>0</v>
      </c>
      <c r="N32" s="39">
        <v>0</v>
      </c>
      <c r="O32" s="40">
        <v>0</v>
      </c>
      <c r="P32" s="40">
        <f t="shared" si="6"/>
        <v>77600</v>
      </c>
    </row>
    <row r="33" spans="1:16" x14ac:dyDescent="0.25">
      <c r="A33" s="38">
        <v>17104</v>
      </c>
      <c r="B33" s="35" t="s">
        <v>165</v>
      </c>
      <c r="C33" s="35"/>
      <c r="D33" s="39">
        <v>46204.708333333299</v>
      </c>
      <c r="E33" s="39">
        <v>46204.708333333299</v>
      </c>
      <c r="F33" s="39">
        <v>46204.708333333299</v>
      </c>
      <c r="G33" s="39">
        <v>46204.708333333299</v>
      </c>
      <c r="H33" s="39">
        <v>46204.708333333299</v>
      </c>
      <c r="I33" s="39">
        <v>46204.708333333299</v>
      </c>
      <c r="J33" s="39">
        <v>46204.708333333299</v>
      </c>
      <c r="K33" s="39">
        <v>46204.708333333299</v>
      </c>
      <c r="L33" s="39">
        <v>46204.708333333299</v>
      </c>
      <c r="M33" s="39">
        <v>46204.708333333299</v>
      </c>
      <c r="N33" s="39">
        <v>46204.708333333299</v>
      </c>
      <c r="O33" s="41">
        <v>46204.708333333299</v>
      </c>
      <c r="P33" s="40">
        <f t="shared" si="6"/>
        <v>554456.49999999965</v>
      </c>
    </row>
    <row r="34" spans="1:16" x14ac:dyDescent="0.25">
      <c r="A34" s="38"/>
      <c r="B34" s="35"/>
      <c r="C34" s="35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40"/>
      <c r="P34" s="40"/>
    </row>
    <row r="35" spans="1:16" x14ac:dyDescent="0.25">
      <c r="A35" s="57">
        <v>20000</v>
      </c>
      <c r="B35" s="55" t="s">
        <v>166</v>
      </c>
      <c r="C35" s="58"/>
      <c r="D35" s="56">
        <f t="shared" ref="D35:O35" si="12">SUM(D36,D46,D49,D54,D57,D60,D63)</f>
        <v>178594.76166666648</v>
      </c>
      <c r="E35" s="56">
        <f t="shared" si="12"/>
        <v>144343.99499999988</v>
      </c>
      <c r="F35" s="56">
        <f t="shared" si="12"/>
        <v>229599.26166666648</v>
      </c>
      <c r="G35" s="56">
        <f t="shared" si="12"/>
        <v>144343.99499999988</v>
      </c>
      <c r="H35" s="56">
        <f t="shared" si="12"/>
        <v>250974.06333333318</v>
      </c>
      <c r="I35" s="56">
        <f t="shared" si="12"/>
        <v>250227.79666666657</v>
      </c>
      <c r="J35" s="56">
        <f t="shared" si="12"/>
        <v>250974.06333333318</v>
      </c>
      <c r="K35" s="56">
        <f t="shared" si="12"/>
        <v>234223.29666666657</v>
      </c>
      <c r="L35" s="56">
        <f t="shared" si="12"/>
        <v>250974.06333333318</v>
      </c>
      <c r="M35" s="56">
        <f t="shared" si="12"/>
        <v>216723.29666666657</v>
      </c>
      <c r="N35" s="56">
        <f t="shared" si="12"/>
        <v>178194.76166666648</v>
      </c>
      <c r="O35" s="56">
        <f t="shared" si="12"/>
        <v>144343.99499999988</v>
      </c>
      <c r="P35" s="56">
        <f>SUM(D35:O35)</f>
        <v>2473517.3499999987</v>
      </c>
    </row>
    <row r="36" spans="1:16" x14ac:dyDescent="0.25">
      <c r="A36" s="34">
        <v>21000</v>
      </c>
      <c r="B36" s="33" t="s">
        <v>167</v>
      </c>
      <c r="C36" s="35"/>
      <c r="D36" s="36">
        <f t="shared" ref="D36:O36" si="13">SUM(D37,D40,D42,D44)</f>
        <v>52090.479999999923</v>
      </c>
      <c r="E36" s="36">
        <f t="shared" si="13"/>
        <v>18239.713333333319</v>
      </c>
      <c r="F36" s="36">
        <f t="shared" si="13"/>
        <v>52090.479999999923</v>
      </c>
      <c r="G36" s="36">
        <f t="shared" si="13"/>
        <v>18239.713333333319</v>
      </c>
      <c r="H36" s="36">
        <f t="shared" si="13"/>
        <v>52090.479999999923</v>
      </c>
      <c r="I36" s="36">
        <f t="shared" si="13"/>
        <v>18239.713333333319</v>
      </c>
      <c r="J36" s="36">
        <f t="shared" si="13"/>
        <v>52090.479999999923</v>
      </c>
      <c r="K36" s="36">
        <f t="shared" si="13"/>
        <v>18239.713333333319</v>
      </c>
      <c r="L36" s="36">
        <f t="shared" si="13"/>
        <v>52090.479999999923</v>
      </c>
      <c r="M36" s="36">
        <f t="shared" si="13"/>
        <v>18239.713333333319</v>
      </c>
      <c r="N36" s="36">
        <f t="shared" si="13"/>
        <v>52090.479999999923</v>
      </c>
      <c r="O36" s="37">
        <f t="shared" si="13"/>
        <v>18239.713333333319</v>
      </c>
      <c r="P36" s="37">
        <f>SUM(D36:O36)</f>
        <v>421981.15999999945</v>
      </c>
    </row>
    <row r="37" spans="1:16" x14ac:dyDescent="0.25">
      <c r="A37" s="38">
        <v>21100</v>
      </c>
      <c r="B37" s="35" t="s">
        <v>168</v>
      </c>
      <c r="C37" s="35"/>
      <c r="D37" s="39">
        <f t="shared" ref="D37:O37" si="14">(D38+D39)</f>
        <v>13383.33333333333</v>
      </c>
      <c r="E37" s="39">
        <f t="shared" si="14"/>
        <v>13383.33333333333</v>
      </c>
      <c r="F37" s="39">
        <f t="shared" si="14"/>
        <v>13383.33333333333</v>
      </c>
      <c r="G37" s="39">
        <f t="shared" si="14"/>
        <v>13383.33333333333</v>
      </c>
      <c r="H37" s="39">
        <f t="shared" si="14"/>
        <v>13383.33333333333</v>
      </c>
      <c r="I37" s="39">
        <f t="shared" si="14"/>
        <v>13383.33333333333</v>
      </c>
      <c r="J37" s="39">
        <f t="shared" si="14"/>
        <v>13383.33333333333</v>
      </c>
      <c r="K37" s="39">
        <f t="shared" si="14"/>
        <v>13383.33333333333</v>
      </c>
      <c r="L37" s="39">
        <f t="shared" si="14"/>
        <v>13383.33333333333</v>
      </c>
      <c r="M37" s="39">
        <f t="shared" si="14"/>
        <v>13383.33333333333</v>
      </c>
      <c r="N37" s="39">
        <f t="shared" si="14"/>
        <v>13383.33333333333</v>
      </c>
      <c r="O37" s="40">
        <f t="shared" si="14"/>
        <v>13383.33333333333</v>
      </c>
      <c r="P37" s="40">
        <f t="shared" ref="P37:P67" si="15">SUM(D37:O37)</f>
        <v>160600</v>
      </c>
    </row>
    <row r="38" spans="1:16" x14ac:dyDescent="0.25">
      <c r="A38" s="38">
        <v>21102</v>
      </c>
      <c r="B38" s="35" t="s">
        <v>169</v>
      </c>
      <c r="C38" s="35"/>
      <c r="D38" s="39">
        <v>12000</v>
      </c>
      <c r="E38" s="39">
        <v>12000</v>
      </c>
      <c r="F38" s="39">
        <v>12000</v>
      </c>
      <c r="G38" s="39">
        <v>12000</v>
      </c>
      <c r="H38" s="39">
        <v>12000</v>
      </c>
      <c r="I38" s="39">
        <v>12000</v>
      </c>
      <c r="J38" s="39">
        <v>12000</v>
      </c>
      <c r="K38" s="39">
        <v>12000</v>
      </c>
      <c r="L38" s="39">
        <v>12000</v>
      </c>
      <c r="M38" s="39">
        <v>12000</v>
      </c>
      <c r="N38" s="39">
        <v>12000</v>
      </c>
      <c r="O38" s="40">
        <v>12000</v>
      </c>
      <c r="P38" s="40">
        <f t="shared" si="15"/>
        <v>144000</v>
      </c>
    </row>
    <row r="39" spans="1:16" x14ac:dyDescent="0.25">
      <c r="A39" s="38">
        <v>21104</v>
      </c>
      <c r="B39" s="35" t="s">
        <v>170</v>
      </c>
      <c r="C39" s="35"/>
      <c r="D39" s="39">
        <v>1383.3333333333301</v>
      </c>
      <c r="E39" s="39">
        <v>1383.3333333333301</v>
      </c>
      <c r="F39" s="39">
        <v>1383.3333333333301</v>
      </c>
      <c r="G39" s="39">
        <v>1383.3333333333301</v>
      </c>
      <c r="H39" s="39">
        <v>1383.3333333333301</v>
      </c>
      <c r="I39" s="39">
        <v>1383.3333333333301</v>
      </c>
      <c r="J39" s="39">
        <v>1383.3333333333301</v>
      </c>
      <c r="K39" s="39">
        <v>1383.3333333333301</v>
      </c>
      <c r="L39" s="39">
        <v>1383.3333333333301</v>
      </c>
      <c r="M39" s="39">
        <v>1383.3333333333301</v>
      </c>
      <c r="N39" s="39">
        <v>1383.3333333333301</v>
      </c>
      <c r="O39" s="40">
        <v>1383.3333333333301</v>
      </c>
      <c r="P39" s="40">
        <f t="shared" si="15"/>
        <v>16599.99999999996</v>
      </c>
    </row>
    <row r="40" spans="1:16" x14ac:dyDescent="0.25">
      <c r="A40" s="38">
        <v>21200</v>
      </c>
      <c r="B40" s="35" t="s">
        <v>171</v>
      </c>
      <c r="C40" s="35"/>
      <c r="D40" s="39">
        <v>3656.6666666666601</v>
      </c>
      <c r="E40" s="39">
        <v>3656.6666666666601</v>
      </c>
      <c r="F40" s="39">
        <v>3656.6666666666601</v>
      </c>
      <c r="G40" s="39">
        <v>3656.6666666666601</v>
      </c>
      <c r="H40" s="39">
        <v>3656.6666666666601</v>
      </c>
      <c r="I40" s="39">
        <v>3656.6666666666601</v>
      </c>
      <c r="J40" s="39">
        <v>3656.6666666666601</v>
      </c>
      <c r="K40" s="39">
        <v>3656.6666666666601</v>
      </c>
      <c r="L40" s="39">
        <v>3656.6666666666601</v>
      </c>
      <c r="M40" s="39">
        <v>3656.6666666666601</v>
      </c>
      <c r="N40" s="39">
        <v>3656.6666666666601</v>
      </c>
      <c r="O40" s="40">
        <v>3656.6666666666601</v>
      </c>
      <c r="P40" s="40">
        <f t="shared" si="15"/>
        <v>43879.999999999913</v>
      </c>
    </row>
    <row r="41" spans="1:16" x14ac:dyDescent="0.25">
      <c r="A41" s="38">
        <v>21201</v>
      </c>
      <c r="B41" s="35" t="s">
        <v>172</v>
      </c>
      <c r="C41" s="35"/>
      <c r="D41" s="39">
        <v>3656.6666666666601</v>
      </c>
      <c r="E41" s="39">
        <v>3656.6666666666601</v>
      </c>
      <c r="F41" s="39">
        <v>3656.6666666666601</v>
      </c>
      <c r="G41" s="39">
        <v>3656.6666666666601</v>
      </c>
      <c r="H41" s="39">
        <v>3656.6666666666601</v>
      </c>
      <c r="I41" s="39">
        <v>3656.6666666666601</v>
      </c>
      <c r="J41" s="39">
        <v>3656.6666666666601</v>
      </c>
      <c r="K41" s="39">
        <v>3656.6666666666601</v>
      </c>
      <c r="L41" s="39">
        <v>3656.6666666666601</v>
      </c>
      <c r="M41" s="39">
        <v>3656.6666666666601</v>
      </c>
      <c r="N41" s="39">
        <v>3656.6666666666601</v>
      </c>
      <c r="O41" s="40">
        <v>3656.6666666666601</v>
      </c>
      <c r="P41" s="40">
        <f t="shared" si="15"/>
        <v>43879.999999999913</v>
      </c>
    </row>
    <row r="42" spans="1:16" x14ac:dyDescent="0.25">
      <c r="A42" s="42">
        <v>21500</v>
      </c>
      <c r="B42" s="43" t="s">
        <v>173</v>
      </c>
      <c r="C42" s="43"/>
      <c r="D42" s="39">
        <v>33850.766666666597</v>
      </c>
      <c r="E42" s="39">
        <v>0</v>
      </c>
      <c r="F42" s="39">
        <v>33850.766666666597</v>
      </c>
      <c r="G42" s="39">
        <v>0</v>
      </c>
      <c r="H42" s="39">
        <v>33850.766666666597</v>
      </c>
      <c r="I42" s="39">
        <v>0</v>
      </c>
      <c r="J42" s="39">
        <v>33850.766666666597</v>
      </c>
      <c r="K42" s="39">
        <v>0</v>
      </c>
      <c r="L42" s="39">
        <v>33850.766666666597</v>
      </c>
      <c r="M42" s="39">
        <v>0</v>
      </c>
      <c r="N42" s="39">
        <v>33850.766666666597</v>
      </c>
      <c r="O42" s="40">
        <v>0</v>
      </c>
      <c r="P42" s="40">
        <f t="shared" si="15"/>
        <v>203104.5999999996</v>
      </c>
    </row>
    <row r="43" spans="1:16" x14ac:dyDescent="0.25">
      <c r="A43" s="42">
        <v>21504</v>
      </c>
      <c r="B43" s="43" t="s">
        <v>174</v>
      </c>
      <c r="C43" s="43"/>
      <c r="D43" s="39">
        <v>33850.766666666597</v>
      </c>
      <c r="E43" s="39"/>
      <c r="F43" s="39">
        <v>33850.766666666597</v>
      </c>
      <c r="G43" s="39"/>
      <c r="H43" s="39">
        <v>33850.766666666597</v>
      </c>
      <c r="I43" s="39"/>
      <c r="J43" s="39">
        <v>33850.766666666597</v>
      </c>
      <c r="K43" s="39"/>
      <c r="L43" s="39">
        <v>33850.766666666597</v>
      </c>
      <c r="M43" s="39"/>
      <c r="N43" s="39">
        <v>33850.766666666597</v>
      </c>
      <c r="O43" s="40"/>
      <c r="P43" s="40">
        <f t="shared" si="15"/>
        <v>203104.5999999996</v>
      </c>
    </row>
    <row r="44" spans="1:16" x14ac:dyDescent="0.25">
      <c r="A44" s="38">
        <v>21600</v>
      </c>
      <c r="B44" s="35" t="s">
        <v>175</v>
      </c>
      <c r="C44" s="35"/>
      <c r="D44" s="39">
        <v>1199.71333333333</v>
      </c>
      <c r="E44" s="39">
        <v>1199.71333333333</v>
      </c>
      <c r="F44" s="39">
        <v>1199.71333333333</v>
      </c>
      <c r="G44" s="39">
        <v>1199.71333333333</v>
      </c>
      <c r="H44" s="39">
        <v>1199.71333333333</v>
      </c>
      <c r="I44" s="39">
        <v>1199.71333333333</v>
      </c>
      <c r="J44" s="39">
        <v>1199.71333333333</v>
      </c>
      <c r="K44" s="39">
        <v>1199.71333333333</v>
      </c>
      <c r="L44" s="39">
        <v>1199.71333333333</v>
      </c>
      <c r="M44" s="39">
        <v>1199.71333333333</v>
      </c>
      <c r="N44" s="39">
        <v>1199.71333333333</v>
      </c>
      <c r="O44" s="40">
        <v>1199.71333333333</v>
      </c>
      <c r="P44" s="40">
        <f t="shared" si="15"/>
        <v>14396.559999999956</v>
      </c>
    </row>
    <row r="45" spans="1:16" x14ac:dyDescent="0.25">
      <c r="A45" s="38">
        <v>21601</v>
      </c>
      <c r="B45" s="35" t="s">
        <v>176</v>
      </c>
      <c r="C45" s="35"/>
      <c r="D45" s="39">
        <v>1199.71333333333</v>
      </c>
      <c r="E45" s="39">
        <v>1199.71333333333</v>
      </c>
      <c r="F45" s="39">
        <v>1199.71333333333</v>
      </c>
      <c r="G45" s="39">
        <v>1199.71333333333</v>
      </c>
      <c r="H45" s="39">
        <v>1199.71333333333</v>
      </c>
      <c r="I45" s="39">
        <v>1199.71333333333</v>
      </c>
      <c r="J45" s="39">
        <v>1199.71333333333</v>
      </c>
      <c r="K45" s="39">
        <v>1199.71333333333</v>
      </c>
      <c r="L45" s="39">
        <v>1199.71333333333</v>
      </c>
      <c r="M45" s="39">
        <v>1199.71333333333</v>
      </c>
      <c r="N45" s="39">
        <v>1199.71333333333</v>
      </c>
      <c r="O45" s="40">
        <v>1199.71333333333</v>
      </c>
      <c r="P45" s="40">
        <f t="shared" si="15"/>
        <v>14396.559999999956</v>
      </c>
    </row>
    <row r="46" spans="1:16" x14ac:dyDescent="0.25">
      <c r="A46" s="34">
        <v>23000</v>
      </c>
      <c r="B46" s="33" t="s">
        <v>177</v>
      </c>
      <c r="C46" s="35"/>
      <c r="D46" s="36">
        <v>0</v>
      </c>
      <c r="E46" s="36">
        <v>0</v>
      </c>
      <c r="F46" s="36">
        <v>17500</v>
      </c>
      <c r="G46" s="36">
        <v>0</v>
      </c>
      <c r="H46" s="36">
        <v>0</v>
      </c>
      <c r="I46" s="36">
        <v>0</v>
      </c>
      <c r="J46" s="36">
        <v>0</v>
      </c>
      <c r="K46" s="36">
        <v>17500</v>
      </c>
      <c r="L46" s="36">
        <v>0</v>
      </c>
      <c r="M46" s="36">
        <v>0</v>
      </c>
      <c r="N46" s="36">
        <v>0</v>
      </c>
      <c r="O46" s="37">
        <v>0</v>
      </c>
      <c r="P46" s="44">
        <f t="shared" si="15"/>
        <v>35000</v>
      </c>
    </row>
    <row r="47" spans="1:16" x14ac:dyDescent="0.25">
      <c r="A47" s="38">
        <v>23800</v>
      </c>
      <c r="B47" s="35" t="s">
        <v>178</v>
      </c>
      <c r="C47" s="35"/>
      <c r="D47" s="39">
        <v>0</v>
      </c>
      <c r="E47" s="39">
        <v>0</v>
      </c>
      <c r="F47" s="39">
        <v>17500</v>
      </c>
      <c r="G47" s="39">
        <v>0</v>
      </c>
      <c r="H47" s="39">
        <v>0</v>
      </c>
      <c r="I47" s="39">
        <v>0</v>
      </c>
      <c r="J47" s="39">
        <v>0</v>
      </c>
      <c r="K47" s="39">
        <v>17500</v>
      </c>
      <c r="L47" s="39">
        <v>0</v>
      </c>
      <c r="M47" s="39">
        <v>0</v>
      </c>
      <c r="N47" s="39">
        <v>0</v>
      </c>
      <c r="O47" s="40">
        <v>0</v>
      </c>
      <c r="P47" s="40">
        <f t="shared" si="15"/>
        <v>35000</v>
      </c>
    </row>
    <row r="48" spans="1:16" x14ac:dyDescent="0.25">
      <c r="A48" s="38">
        <v>23804</v>
      </c>
      <c r="B48" s="35" t="s">
        <v>179</v>
      </c>
      <c r="C48" s="35"/>
      <c r="D48" s="39">
        <v>0</v>
      </c>
      <c r="E48" s="39">
        <v>0</v>
      </c>
      <c r="F48" s="39">
        <v>17500</v>
      </c>
      <c r="G48" s="39">
        <v>0</v>
      </c>
      <c r="H48" s="39">
        <v>0</v>
      </c>
      <c r="I48" s="39">
        <v>0</v>
      </c>
      <c r="J48" s="39">
        <v>0</v>
      </c>
      <c r="K48" s="39">
        <v>17500</v>
      </c>
      <c r="L48" s="39">
        <v>0</v>
      </c>
      <c r="M48" s="39">
        <v>0</v>
      </c>
      <c r="N48" s="39">
        <v>0</v>
      </c>
      <c r="O48" s="40">
        <v>0</v>
      </c>
      <c r="P48" s="40">
        <f t="shared" si="15"/>
        <v>35000</v>
      </c>
    </row>
    <row r="49" spans="1:16" x14ac:dyDescent="0.25">
      <c r="A49" s="34">
        <v>24000</v>
      </c>
      <c r="B49" s="33" t="s">
        <v>180</v>
      </c>
      <c r="C49" s="35"/>
      <c r="D49" s="36">
        <f>(D51+D53)</f>
        <v>1610.6666666666599</v>
      </c>
      <c r="E49" s="36">
        <f t="shared" ref="E49:O49" si="16">(E51+E53)</f>
        <v>1210.6666666666599</v>
      </c>
      <c r="F49" s="36">
        <f t="shared" si="16"/>
        <v>1610.6666666666599</v>
      </c>
      <c r="G49" s="36">
        <f t="shared" si="16"/>
        <v>1210.6666666666599</v>
      </c>
      <c r="H49" s="36">
        <f t="shared" si="16"/>
        <v>1610.6666666666599</v>
      </c>
      <c r="I49" s="36">
        <f t="shared" si="16"/>
        <v>1210.6666666666599</v>
      </c>
      <c r="J49" s="36">
        <f t="shared" si="16"/>
        <v>1610.6666666666599</v>
      </c>
      <c r="K49" s="36">
        <f t="shared" si="16"/>
        <v>1210.6666666666599</v>
      </c>
      <c r="L49" s="36">
        <f t="shared" si="16"/>
        <v>1610.6666666666599</v>
      </c>
      <c r="M49" s="36">
        <f t="shared" si="16"/>
        <v>1210.6666666666599</v>
      </c>
      <c r="N49" s="36">
        <f t="shared" si="16"/>
        <v>1210.6666666666599</v>
      </c>
      <c r="O49" s="36">
        <f t="shared" si="16"/>
        <v>1210.6666666666599</v>
      </c>
      <c r="P49" s="44">
        <f t="shared" si="15"/>
        <v>16527.999999999924</v>
      </c>
    </row>
    <row r="50" spans="1:16" x14ac:dyDescent="0.25">
      <c r="A50" s="38">
        <v>24400</v>
      </c>
      <c r="B50" s="35" t="s">
        <v>181</v>
      </c>
      <c r="C50" s="35"/>
      <c r="D50" s="39">
        <v>400</v>
      </c>
      <c r="E50" s="39"/>
      <c r="F50" s="39">
        <v>400</v>
      </c>
      <c r="G50" s="39">
        <v>0</v>
      </c>
      <c r="H50" s="39">
        <v>400</v>
      </c>
      <c r="I50" s="39">
        <v>0</v>
      </c>
      <c r="J50" s="39">
        <v>400</v>
      </c>
      <c r="K50" s="39">
        <v>0</v>
      </c>
      <c r="L50" s="39">
        <v>400</v>
      </c>
      <c r="M50" s="39">
        <v>0</v>
      </c>
      <c r="N50" s="39">
        <v>0</v>
      </c>
      <c r="O50" s="40">
        <v>0</v>
      </c>
      <c r="P50" s="40">
        <f t="shared" si="15"/>
        <v>2000</v>
      </c>
    </row>
    <row r="51" spans="1:16" x14ac:dyDescent="0.25">
      <c r="A51" s="38">
        <v>24401</v>
      </c>
      <c r="B51" s="35" t="s">
        <v>181</v>
      </c>
      <c r="C51" s="35"/>
      <c r="D51" s="39">
        <v>400</v>
      </c>
      <c r="E51" s="39">
        <v>0</v>
      </c>
      <c r="F51" s="39">
        <v>400</v>
      </c>
      <c r="G51" s="39">
        <v>0</v>
      </c>
      <c r="H51" s="39">
        <v>400</v>
      </c>
      <c r="I51" s="39">
        <v>0</v>
      </c>
      <c r="J51" s="39">
        <v>400</v>
      </c>
      <c r="K51" s="39">
        <v>0</v>
      </c>
      <c r="L51" s="39">
        <v>400</v>
      </c>
      <c r="M51" s="39">
        <v>0</v>
      </c>
      <c r="N51" s="39">
        <v>0</v>
      </c>
      <c r="O51" s="40">
        <v>0</v>
      </c>
      <c r="P51" s="40">
        <f t="shared" si="15"/>
        <v>2000</v>
      </c>
    </row>
    <row r="52" spans="1:16" x14ac:dyDescent="0.25">
      <c r="A52" s="38">
        <v>24600</v>
      </c>
      <c r="B52" s="35" t="s">
        <v>182</v>
      </c>
      <c r="C52" s="35"/>
      <c r="D52" s="39">
        <v>1210.6666666666599</v>
      </c>
      <c r="E52" s="39">
        <v>1210.6666666666599</v>
      </c>
      <c r="F52" s="39">
        <v>1210.6666666666599</v>
      </c>
      <c r="G52" s="39">
        <v>1210.6666666666599</v>
      </c>
      <c r="H52" s="39">
        <v>1210.6666666666599</v>
      </c>
      <c r="I52" s="39">
        <v>1210.6666666666599</v>
      </c>
      <c r="J52" s="39">
        <v>1210.6666666666599</v>
      </c>
      <c r="K52" s="39">
        <v>1210.6666666666599</v>
      </c>
      <c r="L52" s="39">
        <v>1210.6666666666599</v>
      </c>
      <c r="M52" s="39">
        <v>1210.6666666666599</v>
      </c>
      <c r="N52" s="39">
        <v>1210.6666666666599</v>
      </c>
      <c r="O52" s="40">
        <v>1210.6666666666599</v>
      </c>
      <c r="P52" s="40">
        <f t="shared" si="15"/>
        <v>14527.999999999922</v>
      </c>
    </row>
    <row r="53" spans="1:16" x14ac:dyDescent="0.25">
      <c r="A53" s="38">
        <v>24601</v>
      </c>
      <c r="B53" s="35" t="s">
        <v>183</v>
      </c>
      <c r="C53" s="35"/>
      <c r="D53" s="39">
        <v>1210.6666666666599</v>
      </c>
      <c r="E53" s="39">
        <v>1210.6666666666599</v>
      </c>
      <c r="F53" s="39">
        <v>1210.6666666666599</v>
      </c>
      <c r="G53" s="39">
        <v>1210.6666666666599</v>
      </c>
      <c r="H53" s="39">
        <v>1210.6666666666599</v>
      </c>
      <c r="I53" s="39">
        <v>1210.6666666666599</v>
      </c>
      <c r="J53" s="39">
        <v>1210.6666666666599</v>
      </c>
      <c r="K53" s="39">
        <v>1210.6666666666599</v>
      </c>
      <c r="L53" s="39">
        <v>1210.6666666666599</v>
      </c>
      <c r="M53" s="39">
        <v>1210.6666666666599</v>
      </c>
      <c r="N53" s="39">
        <v>1210.6666666666599</v>
      </c>
      <c r="O53" s="40">
        <v>1210.6666666666599</v>
      </c>
      <c r="P53" s="40">
        <f t="shared" si="15"/>
        <v>14527.999999999922</v>
      </c>
    </row>
    <row r="54" spans="1:16" x14ac:dyDescent="0.25">
      <c r="A54" s="34">
        <v>25000</v>
      </c>
      <c r="B54" s="33" t="s">
        <v>184</v>
      </c>
      <c r="C54" s="35"/>
      <c r="D54" s="36">
        <f>D55</f>
        <v>77620.698333333305</v>
      </c>
      <c r="E54" s="36">
        <f t="shared" ref="E54:O54" si="17">E55</f>
        <v>77620.698333333305</v>
      </c>
      <c r="F54" s="36">
        <f t="shared" si="17"/>
        <v>77620.698333333305</v>
      </c>
      <c r="G54" s="36">
        <f t="shared" si="17"/>
        <v>77620.698333333305</v>
      </c>
      <c r="H54" s="36">
        <f t="shared" si="17"/>
        <v>150000</v>
      </c>
      <c r="I54" s="36">
        <f t="shared" si="17"/>
        <v>150000</v>
      </c>
      <c r="J54" s="36">
        <f t="shared" si="17"/>
        <v>150000</v>
      </c>
      <c r="K54" s="36">
        <f t="shared" si="17"/>
        <v>150000</v>
      </c>
      <c r="L54" s="36">
        <f t="shared" si="17"/>
        <v>150000</v>
      </c>
      <c r="M54" s="36">
        <f t="shared" si="17"/>
        <v>150000</v>
      </c>
      <c r="N54" s="36">
        <f t="shared" si="17"/>
        <v>77620.698333333305</v>
      </c>
      <c r="O54" s="36">
        <f t="shared" si="17"/>
        <v>77620.698333333305</v>
      </c>
      <c r="P54" s="44">
        <f t="shared" si="15"/>
        <v>1365724.1899999997</v>
      </c>
    </row>
    <row r="55" spans="1:16" x14ac:dyDescent="0.25">
      <c r="A55" s="38">
        <v>25900</v>
      </c>
      <c r="B55" s="35" t="s">
        <v>185</v>
      </c>
      <c r="C55" s="35"/>
      <c r="D55" s="39">
        <v>77620.698333333305</v>
      </c>
      <c r="E55" s="39">
        <v>77620.698333333305</v>
      </c>
      <c r="F55" s="39">
        <v>77620.698333333305</v>
      </c>
      <c r="G55" s="39">
        <v>77620.698333333305</v>
      </c>
      <c r="H55" s="39">
        <v>150000</v>
      </c>
      <c r="I55" s="39">
        <v>150000</v>
      </c>
      <c r="J55" s="39">
        <v>150000</v>
      </c>
      <c r="K55" s="39">
        <v>150000</v>
      </c>
      <c r="L55" s="39">
        <v>150000</v>
      </c>
      <c r="M55" s="39">
        <v>150000</v>
      </c>
      <c r="N55" s="39">
        <v>77620.698333333305</v>
      </c>
      <c r="O55" s="40">
        <v>77620.698333333305</v>
      </c>
      <c r="P55" s="40">
        <f t="shared" si="15"/>
        <v>1365724.1899999997</v>
      </c>
    </row>
    <row r="56" spans="1:16" x14ac:dyDescent="0.25">
      <c r="A56" s="38">
        <v>25901</v>
      </c>
      <c r="B56" s="35" t="s">
        <v>186</v>
      </c>
      <c r="C56" s="35"/>
      <c r="D56" s="39">
        <v>77620.698333333305</v>
      </c>
      <c r="E56" s="39">
        <v>77620.698333333305</v>
      </c>
      <c r="F56" s="39">
        <v>77620.698333333305</v>
      </c>
      <c r="G56" s="39">
        <v>77620.698333333305</v>
      </c>
      <c r="H56" s="39">
        <v>150000</v>
      </c>
      <c r="I56" s="39">
        <v>150000</v>
      </c>
      <c r="J56" s="39">
        <v>150000</v>
      </c>
      <c r="K56" s="39">
        <v>150000</v>
      </c>
      <c r="L56" s="39">
        <v>150000</v>
      </c>
      <c r="M56" s="39">
        <v>150000</v>
      </c>
      <c r="N56" s="39">
        <v>77620.698333333305</v>
      </c>
      <c r="O56" s="40">
        <v>77620.698333333305</v>
      </c>
      <c r="P56" s="40">
        <f t="shared" si="15"/>
        <v>1365724.1899999997</v>
      </c>
    </row>
    <row r="57" spans="1:16" x14ac:dyDescent="0.25">
      <c r="A57" s="34">
        <v>26000</v>
      </c>
      <c r="B57" s="33" t="s">
        <v>187</v>
      </c>
      <c r="C57" s="35"/>
      <c r="D57" s="36">
        <f>D58</f>
        <v>37366.666666666599</v>
      </c>
      <c r="E57" s="36">
        <f t="shared" ref="E57:O57" si="18">E58</f>
        <v>37366.666666666599</v>
      </c>
      <c r="F57" s="36">
        <f t="shared" si="18"/>
        <v>37366.666666666599</v>
      </c>
      <c r="G57" s="36">
        <f t="shared" si="18"/>
        <v>37366.666666666599</v>
      </c>
      <c r="H57" s="36">
        <f t="shared" si="18"/>
        <v>37366.666666666599</v>
      </c>
      <c r="I57" s="36">
        <f t="shared" si="18"/>
        <v>37366.666666666599</v>
      </c>
      <c r="J57" s="36">
        <f t="shared" si="18"/>
        <v>37366.666666666599</v>
      </c>
      <c r="K57" s="36">
        <f t="shared" si="18"/>
        <v>37366.666666666599</v>
      </c>
      <c r="L57" s="36">
        <f t="shared" si="18"/>
        <v>37366.666666666599</v>
      </c>
      <c r="M57" s="36">
        <f t="shared" si="18"/>
        <v>37366.666666666599</v>
      </c>
      <c r="N57" s="36">
        <f t="shared" si="18"/>
        <v>37366.666666666599</v>
      </c>
      <c r="O57" s="36">
        <f t="shared" si="18"/>
        <v>37366.666666666599</v>
      </c>
      <c r="P57" s="44">
        <f t="shared" si="15"/>
        <v>448399.9999999993</v>
      </c>
    </row>
    <row r="58" spans="1:16" x14ac:dyDescent="0.25">
      <c r="A58" s="38">
        <v>26100</v>
      </c>
      <c r="B58" s="35" t="s">
        <v>187</v>
      </c>
      <c r="C58" s="35"/>
      <c r="D58" s="39">
        <v>37366.666666666599</v>
      </c>
      <c r="E58" s="39">
        <v>37366.666666666599</v>
      </c>
      <c r="F58" s="39">
        <v>37366.666666666599</v>
      </c>
      <c r="G58" s="39">
        <v>37366.666666666599</v>
      </c>
      <c r="H58" s="39">
        <v>37366.666666666599</v>
      </c>
      <c r="I58" s="39">
        <v>37366.666666666599</v>
      </c>
      <c r="J58" s="39">
        <v>37366.666666666599</v>
      </c>
      <c r="K58" s="39">
        <v>37366.666666666599</v>
      </c>
      <c r="L58" s="39">
        <v>37366.666666666599</v>
      </c>
      <c r="M58" s="39">
        <v>37366.666666666599</v>
      </c>
      <c r="N58" s="39">
        <v>37366.666666666599</v>
      </c>
      <c r="O58" s="40">
        <v>37366.666666666599</v>
      </c>
      <c r="P58" s="40">
        <f t="shared" si="15"/>
        <v>448399.9999999993</v>
      </c>
    </row>
    <row r="59" spans="1:16" x14ac:dyDescent="0.25">
      <c r="A59" s="38">
        <v>26101</v>
      </c>
      <c r="B59" s="35" t="s">
        <v>187</v>
      </c>
      <c r="C59" s="35"/>
      <c r="D59" s="39">
        <v>37366.666666666599</v>
      </c>
      <c r="E59" s="39">
        <v>37366.666666666599</v>
      </c>
      <c r="F59" s="39">
        <v>37366.666666666599</v>
      </c>
      <c r="G59" s="39">
        <v>37366.666666666599</v>
      </c>
      <c r="H59" s="39">
        <v>37366.666666666599</v>
      </c>
      <c r="I59" s="39">
        <v>37366.666666666599</v>
      </c>
      <c r="J59" s="39">
        <v>37366.666666666599</v>
      </c>
      <c r="K59" s="39">
        <v>37366.666666666599</v>
      </c>
      <c r="L59" s="39">
        <v>37366.666666666599</v>
      </c>
      <c r="M59" s="39">
        <v>37366.666666666599</v>
      </c>
      <c r="N59" s="39">
        <v>37366.666666666599</v>
      </c>
      <c r="O59" s="40">
        <v>37366.666666666599</v>
      </c>
      <c r="P59" s="40">
        <f t="shared" si="15"/>
        <v>448399.9999999993</v>
      </c>
    </row>
    <row r="60" spans="1:16" x14ac:dyDescent="0.25">
      <c r="A60" s="34">
        <v>27000</v>
      </c>
      <c r="B60" s="33" t="s">
        <v>188</v>
      </c>
      <c r="C60" s="35"/>
      <c r="D60" s="36">
        <f>D61</f>
        <v>0</v>
      </c>
      <c r="E60" s="36">
        <f t="shared" ref="E60:O60" si="19">E61</f>
        <v>0</v>
      </c>
      <c r="F60" s="36">
        <f t="shared" si="19"/>
        <v>33504.5</v>
      </c>
      <c r="G60" s="36">
        <f t="shared" si="19"/>
        <v>0</v>
      </c>
      <c r="H60" s="36">
        <f t="shared" si="19"/>
        <v>0</v>
      </c>
      <c r="I60" s="36">
        <f t="shared" si="19"/>
        <v>33504.5</v>
      </c>
      <c r="J60" s="36">
        <f t="shared" si="19"/>
        <v>0</v>
      </c>
      <c r="K60" s="36">
        <f t="shared" si="19"/>
        <v>0</v>
      </c>
      <c r="L60" s="36">
        <f t="shared" si="19"/>
        <v>0</v>
      </c>
      <c r="M60" s="36">
        <f t="shared" si="19"/>
        <v>0</v>
      </c>
      <c r="N60" s="36">
        <f t="shared" si="19"/>
        <v>0</v>
      </c>
      <c r="O60" s="36">
        <f t="shared" si="19"/>
        <v>0</v>
      </c>
      <c r="P60" s="44">
        <f t="shared" si="15"/>
        <v>67009</v>
      </c>
    </row>
    <row r="61" spans="1:16" x14ac:dyDescent="0.25">
      <c r="A61" s="38">
        <v>27100</v>
      </c>
      <c r="B61" s="35" t="s">
        <v>189</v>
      </c>
      <c r="C61" s="35"/>
      <c r="D61" s="39">
        <v>0</v>
      </c>
      <c r="E61" s="39">
        <v>0</v>
      </c>
      <c r="F61" s="39">
        <v>33504.5</v>
      </c>
      <c r="G61" s="39">
        <v>0</v>
      </c>
      <c r="H61" s="39">
        <v>0</v>
      </c>
      <c r="I61" s="39">
        <v>33504.5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40">
        <v>0</v>
      </c>
      <c r="P61" s="40">
        <f t="shared" si="15"/>
        <v>67009</v>
      </c>
    </row>
    <row r="62" spans="1:16" x14ac:dyDescent="0.25">
      <c r="A62" s="38">
        <v>27101</v>
      </c>
      <c r="B62" s="35" t="s">
        <v>190</v>
      </c>
      <c r="C62" s="35"/>
      <c r="D62" s="39">
        <v>0</v>
      </c>
      <c r="E62" s="39">
        <v>0</v>
      </c>
      <c r="F62" s="39">
        <v>33504.5</v>
      </c>
      <c r="G62" s="39">
        <v>0</v>
      </c>
      <c r="H62" s="39">
        <v>0</v>
      </c>
      <c r="I62" s="39">
        <v>33504.5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40">
        <v>0</v>
      </c>
      <c r="P62" s="40">
        <f t="shared" si="15"/>
        <v>67009</v>
      </c>
    </row>
    <row r="63" spans="1:16" x14ac:dyDescent="0.25">
      <c r="A63" s="34">
        <v>29000</v>
      </c>
      <c r="B63" s="33" t="s">
        <v>191</v>
      </c>
      <c r="C63" s="35"/>
      <c r="D63" s="36">
        <f>SUM(D64+D66)</f>
        <v>9906.2499999999909</v>
      </c>
      <c r="E63" s="36">
        <f t="shared" ref="E63:O63" si="20">SUM(E64+E66)</f>
        <v>9906.2499999999909</v>
      </c>
      <c r="F63" s="36">
        <f t="shared" si="20"/>
        <v>9906.2499999999909</v>
      </c>
      <c r="G63" s="36">
        <f t="shared" si="20"/>
        <v>9906.2499999999909</v>
      </c>
      <c r="H63" s="36">
        <f t="shared" si="20"/>
        <v>9906.2499999999909</v>
      </c>
      <c r="I63" s="36">
        <f t="shared" si="20"/>
        <v>9906.2499999999909</v>
      </c>
      <c r="J63" s="36">
        <f t="shared" si="20"/>
        <v>9906.2499999999909</v>
      </c>
      <c r="K63" s="36">
        <f t="shared" si="20"/>
        <v>9906.2499999999909</v>
      </c>
      <c r="L63" s="36">
        <f t="shared" si="20"/>
        <v>9906.2499999999909</v>
      </c>
      <c r="M63" s="36">
        <f t="shared" si="20"/>
        <v>9906.2499999999909</v>
      </c>
      <c r="N63" s="36">
        <f t="shared" si="20"/>
        <v>9906.2499999999909</v>
      </c>
      <c r="O63" s="36">
        <f t="shared" si="20"/>
        <v>9906.2499999999909</v>
      </c>
      <c r="P63" s="44">
        <f t="shared" si="15"/>
        <v>118874.99999999987</v>
      </c>
    </row>
    <row r="64" spans="1:16" x14ac:dyDescent="0.25">
      <c r="A64" s="38">
        <v>29100</v>
      </c>
      <c r="B64" s="35" t="s">
        <v>192</v>
      </c>
      <c r="C64" s="35"/>
      <c r="D64" s="39">
        <v>8422.9166666666606</v>
      </c>
      <c r="E64" s="39">
        <v>8422.9166666666606</v>
      </c>
      <c r="F64" s="39">
        <v>8422.9166666666606</v>
      </c>
      <c r="G64" s="39">
        <v>8422.9166666666606</v>
      </c>
      <c r="H64" s="39">
        <v>8422.9166666666606</v>
      </c>
      <c r="I64" s="39">
        <v>8422.9166666666606</v>
      </c>
      <c r="J64" s="39">
        <v>8422.9166666666606</v>
      </c>
      <c r="K64" s="39">
        <v>8422.9166666666606</v>
      </c>
      <c r="L64" s="39">
        <v>8422.9166666666606</v>
      </c>
      <c r="M64" s="39">
        <v>8422.9166666666606</v>
      </c>
      <c r="N64" s="39">
        <v>8422.9166666666606</v>
      </c>
      <c r="O64" s="40">
        <v>8422.9166666666606</v>
      </c>
      <c r="P64" s="40">
        <f t="shared" si="15"/>
        <v>101074.9999999999</v>
      </c>
    </row>
    <row r="65" spans="1:16" x14ac:dyDescent="0.25">
      <c r="A65" s="38">
        <v>29101</v>
      </c>
      <c r="B65" s="35" t="s">
        <v>193</v>
      </c>
      <c r="C65" s="35"/>
      <c r="D65" s="39">
        <v>8422.9166666666606</v>
      </c>
      <c r="E65" s="39">
        <v>8422.9166666666606</v>
      </c>
      <c r="F65" s="39">
        <v>8422.9166666666606</v>
      </c>
      <c r="G65" s="39">
        <v>8422.9166666666606</v>
      </c>
      <c r="H65" s="39">
        <v>8422.9166666666606</v>
      </c>
      <c r="I65" s="39">
        <v>8422.9166666666606</v>
      </c>
      <c r="J65" s="39">
        <v>8422.9166666666606</v>
      </c>
      <c r="K65" s="39">
        <v>8422.9166666666606</v>
      </c>
      <c r="L65" s="39">
        <v>8422.9166666666606</v>
      </c>
      <c r="M65" s="39">
        <v>8422.9166666666606</v>
      </c>
      <c r="N65" s="39">
        <v>8422.9166666666606</v>
      </c>
      <c r="O65" s="40">
        <v>8422.9166666666606</v>
      </c>
      <c r="P65" s="40">
        <f t="shared" si="15"/>
        <v>101074.9999999999</v>
      </c>
    </row>
    <row r="66" spans="1:16" x14ac:dyDescent="0.25">
      <c r="A66" s="38">
        <v>29400</v>
      </c>
      <c r="B66" s="35" t="s">
        <v>194</v>
      </c>
      <c r="C66" s="35"/>
      <c r="D66" s="39">
        <v>1483.3333333333301</v>
      </c>
      <c r="E66" s="39">
        <v>1483.3333333333301</v>
      </c>
      <c r="F66" s="39">
        <v>1483.3333333333301</v>
      </c>
      <c r="G66" s="39">
        <v>1483.3333333333301</v>
      </c>
      <c r="H66" s="39">
        <v>1483.3333333333301</v>
      </c>
      <c r="I66" s="39">
        <v>1483.3333333333301</v>
      </c>
      <c r="J66" s="39">
        <v>1483.3333333333301</v>
      </c>
      <c r="K66" s="39">
        <v>1483.3333333333301</v>
      </c>
      <c r="L66" s="39">
        <v>1483.3333333333301</v>
      </c>
      <c r="M66" s="39">
        <v>1483.3333333333301</v>
      </c>
      <c r="N66" s="39">
        <v>1483.3333333333301</v>
      </c>
      <c r="O66" s="40">
        <v>1483.3333333333301</v>
      </c>
      <c r="P66" s="40">
        <f t="shared" si="15"/>
        <v>17799.99999999996</v>
      </c>
    </row>
    <row r="67" spans="1:16" x14ac:dyDescent="0.25">
      <c r="A67" s="38">
        <v>29402</v>
      </c>
      <c r="B67" s="35" t="s">
        <v>195</v>
      </c>
      <c r="C67" s="35"/>
      <c r="D67" s="39">
        <v>1483.3333333333301</v>
      </c>
      <c r="E67" s="39">
        <v>1483.3333333333301</v>
      </c>
      <c r="F67" s="39">
        <v>1483.3333333333301</v>
      </c>
      <c r="G67" s="39">
        <v>1483.3333333333301</v>
      </c>
      <c r="H67" s="39">
        <v>1483.3333333333301</v>
      </c>
      <c r="I67" s="39">
        <v>1483.3333333333301</v>
      </c>
      <c r="J67" s="39">
        <v>1483.3333333333301</v>
      </c>
      <c r="K67" s="39">
        <v>1483.3333333333301</v>
      </c>
      <c r="L67" s="39">
        <v>1483.3333333333301</v>
      </c>
      <c r="M67" s="39">
        <v>1483.3333333333301</v>
      </c>
      <c r="N67" s="39">
        <v>1483.3333333333301</v>
      </c>
      <c r="O67" s="40">
        <v>1483.3333333333301</v>
      </c>
      <c r="P67" s="40">
        <f t="shared" si="15"/>
        <v>17799.99999999996</v>
      </c>
    </row>
    <row r="68" spans="1:16" x14ac:dyDescent="0.25">
      <c r="A68" s="38"/>
      <c r="B68" s="35"/>
      <c r="C68" s="35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40"/>
      <c r="P68" s="40"/>
    </row>
    <row r="69" spans="1:16" x14ac:dyDescent="0.25">
      <c r="A69" s="57">
        <v>30000</v>
      </c>
      <c r="B69" s="55" t="s">
        <v>196</v>
      </c>
      <c r="C69" s="55"/>
      <c r="D69" s="56">
        <f>SUM(D70,D77,D82,D85,D97,D102,D105,D108)</f>
        <v>5045772</v>
      </c>
      <c r="E69" s="56">
        <f>SUM(E70,E77,E82,E85,E97,E102,E105,E108)</f>
        <v>1689269</v>
      </c>
      <c r="F69" s="56">
        <f>SUM(F70,F77,F82,F85,F97,F102,F105,F108)</f>
        <v>1760569</v>
      </c>
      <c r="G69" s="56">
        <f>SUM(G70,G77,G82,G85,G97,G102,G105,G108)</f>
        <v>2751988</v>
      </c>
      <c r="H69" s="56">
        <f>SUM(H70,H77,H82,H85,H97,H102,H105,H108)</f>
        <v>1733069</v>
      </c>
      <c r="I69" s="56">
        <f>SUM(I70+I77+I82+I85+I97+I102+I105+I108)</f>
        <v>1679269</v>
      </c>
      <c r="J69" s="56">
        <f t="shared" ref="J69:O69" si="21">SUM(J70,J77,J82,J85,J97,J102,J105,J108)</f>
        <v>1794788</v>
      </c>
      <c r="K69" s="56">
        <f t="shared" si="21"/>
        <v>378269</v>
      </c>
      <c r="L69" s="56">
        <f t="shared" si="21"/>
        <v>3072253</v>
      </c>
      <c r="M69" s="56">
        <f t="shared" si="21"/>
        <v>1450988</v>
      </c>
      <c r="N69" s="56">
        <f t="shared" si="21"/>
        <v>403069</v>
      </c>
      <c r="O69" s="56">
        <f t="shared" si="21"/>
        <v>1389069</v>
      </c>
      <c r="P69" s="56">
        <f t="shared" ref="P69:P89" si="22">SUM(D69:O69)</f>
        <v>23148372</v>
      </c>
    </row>
    <row r="70" spans="1:16" x14ac:dyDescent="0.25">
      <c r="A70" s="34">
        <v>31100</v>
      </c>
      <c r="B70" s="33" t="s">
        <v>197</v>
      </c>
      <c r="C70" s="35"/>
      <c r="D70" s="36">
        <f>SUM(D71+D73+D75)</f>
        <v>2011899</v>
      </c>
      <c r="E70" s="36">
        <f>SUM(E71+E73+E75)</f>
        <v>1511899</v>
      </c>
      <c r="F70" s="36">
        <f>SUM(F71,F73,F75)</f>
        <v>1511899</v>
      </c>
      <c r="G70" s="36">
        <f>SUM(G71+G73+G75)</f>
        <v>1511899</v>
      </c>
      <c r="H70" s="36">
        <f t="shared" ref="H70:O70" si="23">SUM(H71,H73,H75)</f>
        <v>1511899</v>
      </c>
      <c r="I70" s="36">
        <f t="shared" si="23"/>
        <v>1511899</v>
      </c>
      <c r="J70" s="36">
        <f t="shared" si="23"/>
        <v>511899</v>
      </c>
      <c r="K70" s="36">
        <f t="shared" si="23"/>
        <v>211899</v>
      </c>
      <c r="L70" s="36">
        <f t="shared" si="23"/>
        <v>211899</v>
      </c>
      <c r="M70" s="36">
        <f t="shared" si="23"/>
        <v>211899</v>
      </c>
      <c r="N70" s="36">
        <f t="shared" si="23"/>
        <v>211899</v>
      </c>
      <c r="O70" s="37">
        <f t="shared" si="23"/>
        <v>1211899</v>
      </c>
      <c r="P70" s="37">
        <f t="shared" si="22"/>
        <v>12142788</v>
      </c>
    </row>
    <row r="71" spans="1:16" x14ac:dyDescent="0.25">
      <c r="A71" s="38">
        <v>31100</v>
      </c>
      <c r="B71" s="35" t="s">
        <v>198</v>
      </c>
      <c r="C71" s="35"/>
      <c r="D71" s="39">
        <v>2000000</v>
      </c>
      <c r="E71" s="39">
        <v>1500000</v>
      </c>
      <c r="F71" s="39">
        <v>1500000</v>
      </c>
      <c r="G71" s="39">
        <v>1500000</v>
      </c>
      <c r="H71" s="39">
        <v>1500000</v>
      </c>
      <c r="I71" s="39">
        <v>1500000</v>
      </c>
      <c r="J71" s="39">
        <v>500000</v>
      </c>
      <c r="K71" s="39">
        <v>200000</v>
      </c>
      <c r="L71" s="39">
        <v>200000</v>
      </c>
      <c r="M71" s="39">
        <v>200000</v>
      </c>
      <c r="N71" s="39">
        <v>200000</v>
      </c>
      <c r="O71" s="40">
        <v>1200000</v>
      </c>
      <c r="P71" s="40">
        <f t="shared" si="22"/>
        <v>12000000</v>
      </c>
    </row>
    <row r="72" spans="1:16" x14ac:dyDescent="0.25">
      <c r="A72" s="38">
        <v>31101</v>
      </c>
      <c r="B72" s="35" t="s">
        <v>198</v>
      </c>
      <c r="C72" s="35"/>
      <c r="D72" s="39">
        <v>2000000</v>
      </c>
      <c r="E72" s="39">
        <v>1500000</v>
      </c>
      <c r="F72" s="39">
        <v>1500000</v>
      </c>
      <c r="G72" s="39">
        <v>1500000</v>
      </c>
      <c r="H72" s="39">
        <v>1500000</v>
      </c>
      <c r="I72" s="39">
        <v>1500000</v>
      </c>
      <c r="J72" s="39">
        <v>500000</v>
      </c>
      <c r="K72" s="39">
        <v>200000</v>
      </c>
      <c r="L72" s="39">
        <v>200000</v>
      </c>
      <c r="M72" s="39">
        <v>200000</v>
      </c>
      <c r="N72" s="39">
        <v>200000</v>
      </c>
      <c r="O72" s="40">
        <v>1200000</v>
      </c>
      <c r="P72" s="40">
        <f t="shared" si="22"/>
        <v>12000000</v>
      </c>
    </row>
    <row r="73" spans="1:16" x14ac:dyDescent="0.25">
      <c r="A73" s="38">
        <v>31400</v>
      </c>
      <c r="B73" s="35" t="s">
        <v>199</v>
      </c>
      <c r="C73" s="35"/>
      <c r="D73" s="39">
        <v>6399</v>
      </c>
      <c r="E73" s="39">
        <v>6399</v>
      </c>
      <c r="F73" s="39">
        <v>6399</v>
      </c>
      <c r="G73" s="39">
        <v>6399</v>
      </c>
      <c r="H73" s="39">
        <v>6399</v>
      </c>
      <c r="I73" s="39">
        <v>6399</v>
      </c>
      <c r="J73" s="39">
        <v>6399</v>
      </c>
      <c r="K73" s="39">
        <v>6399</v>
      </c>
      <c r="L73" s="39">
        <v>6399</v>
      </c>
      <c r="M73" s="39">
        <v>6399</v>
      </c>
      <c r="N73" s="39">
        <v>6399</v>
      </c>
      <c r="O73" s="40">
        <v>6399</v>
      </c>
      <c r="P73" s="40">
        <f t="shared" si="22"/>
        <v>76788</v>
      </c>
    </row>
    <row r="74" spans="1:16" x14ac:dyDescent="0.25">
      <c r="A74" s="38">
        <v>31401</v>
      </c>
      <c r="B74" s="35" t="s">
        <v>199</v>
      </c>
      <c r="C74" s="35"/>
      <c r="D74" s="39">
        <v>6399</v>
      </c>
      <c r="E74" s="39">
        <v>6399</v>
      </c>
      <c r="F74" s="39">
        <v>6399</v>
      </c>
      <c r="G74" s="39">
        <v>6399</v>
      </c>
      <c r="H74" s="39">
        <v>6399</v>
      </c>
      <c r="I74" s="39">
        <v>6399</v>
      </c>
      <c r="J74" s="39">
        <v>6399</v>
      </c>
      <c r="K74" s="39">
        <v>6399</v>
      </c>
      <c r="L74" s="39">
        <v>6399</v>
      </c>
      <c r="M74" s="39">
        <v>6399</v>
      </c>
      <c r="N74" s="39">
        <v>6399</v>
      </c>
      <c r="O74" s="40">
        <v>6399</v>
      </c>
      <c r="P74" s="40">
        <f t="shared" si="22"/>
        <v>76788</v>
      </c>
    </row>
    <row r="75" spans="1:16" x14ac:dyDescent="0.25">
      <c r="A75" s="38">
        <v>31500</v>
      </c>
      <c r="B75" s="35" t="s">
        <v>200</v>
      </c>
      <c r="C75" s="35"/>
      <c r="D75" s="39">
        <v>5500</v>
      </c>
      <c r="E75" s="39">
        <v>5500</v>
      </c>
      <c r="F75" s="39">
        <v>5500</v>
      </c>
      <c r="G75" s="39">
        <v>5500</v>
      </c>
      <c r="H75" s="39">
        <v>5500</v>
      </c>
      <c r="I75" s="39">
        <v>5500</v>
      </c>
      <c r="J75" s="39">
        <v>5500</v>
      </c>
      <c r="K75" s="39">
        <v>5500</v>
      </c>
      <c r="L75" s="39">
        <v>5500</v>
      </c>
      <c r="M75" s="39">
        <v>5500</v>
      </c>
      <c r="N75" s="39">
        <v>5500</v>
      </c>
      <c r="O75" s="40">
        <v>5500</v>
      </c>
      <c r="P75" s="40">
        <f t="shared" si="22"/>
        <v>66000</v>
      </c>
    </row>
    <row r="76" spans="1:16" x14ac:dyDescent="0.25">
      <c r="A76" s="38">
        <v>31501</v>
      </c>
      <c r="B76" s="35" t="s">
        <v>200</v>
      </c>
      <c r="C76" s="35"/>
      <c r="D76" s="39">
        <v>5500</v>
      </c>
      <c r="E76" s="39">
        <v>5500</v>
      </c>
      <c r="F76" s="39">
        <v>5500</v>
      </c>
      <c r="G76" s="39">
        <v>5500</v>
      </c>
      <c r="H76" s="39">
        <v>5500</v>
      </c>
      <c r="I76" s="39">
        <v>5500</v>
      </c>
      <c r="J76" s="39">
        <v>5500</v>
      </c>
      <c r="K76" s="39">
        <v>5500</v>
      </c>
      <c r="L76" s="39">
        <v>5500</v>
      </c>
      <c r="M76" s="39">
        <v>5500</v>
      </c>
      <c r="N76" s="39">
        <v>5500</v>
      </c>
      <c r="O76" s="40">
        <v>5500</v>
      </c>
      <c r="P76" s="40">
        <f t="shared" si="22"/>
        <v>66000</v>
      </c>
    </row>
    <row r="77" spans="1:16" x14ac:dyDescent="0.25">
      <c r="A77" s="34">
        <v>33000</v>
      </c>
      <c r="B77" s="33" t="s">
        <v>201</v>
      </c>
      <c r="C77" s="35"/>
      <c r="D77" s="36">
        <f>SUM(D80+D78)</f>
        <v>38800</v>
      </c>
      <c r="E77" s="36">
        <f t="shared" ref="E77:O77" si="24">SUM(E80+E78)</f>
        <v>35000</v>
      </c>
      <c r="F77" s="36">
        <f t="shared" si="24"/>
        <v>56300</v>
      </c>
      <c r="G77" s="36">
        <f t="shared" si="24"/>
        <v>35000</v>
      </c>
      <c r="H77" s="36">
        <f t="shared" si="24"/>
        <v>38800</v>
      </c>
      <c r="I77" s="36">
        <f t="shared" si="24"/>
        <v>35000</v>
      </c>
      <c r="J77" s="36">
        <f t="shared" si="24"/>
        <v>38800</v>
      </c>
      <c r="K77" s="36">
        <f t="shared" si="24"/>
        <v>35000</v>
      </c>
      <c r="L77" s="36">
        <f t="shared" si="24"/>
        <v>38800</v>
      </c>
      <c r="M77" s="36">
        <f t="shared" si="24"/>
        <v>35000</v>
      </c>
      <c r="N77" s="36">
        <f t="shared" si="24"/>
        <v>38800</v>
      </c>
      <c r="O77" s="36">
        <f t="shared" si="24"/>
        <v>35000</v>
      </c>
      <c r="P77" s="37">
        <f t="shared" si="22"/>
        <v>460300</v>
      </c>
    </row>
    <row r="78" spans="1:16" x14ac:dyDescent="0.25">
      <c r="A78" s="38">
        <v>33300</v>
      </c>
      <c r="B78" s="35" t="s">
        <v>202</v>
      </c>
      <c r="C78" s="35"/>
      <c r="D78" s="39">
        <v>35000</v>
      </c>
      <c r="E78" s="39">
        <v>35000</v>
      </c>
      <c r="F78" s="39">
        <v>52500</v>
      </c>
      <c r="G78" s="39">
        <v>35000</v>
      </c>
      <c r="H78" s="39">
        <v>35000</v>
      </c>
      <c r="I78" s="39">
        <v>35000</v>
      </c>
      <c r="J78" s="39">
        <v>35000</v>
      </c>
      <c r="K78" s="39">
        <v>35000</v>
      </c>
      <c r="L78" s="39">
        <v>35000</v>
      </c>
      <c r="M78" s="39">
        <v>35000</v>
      </c>
      <c r="N78" s="39">
        <v>35000</v>
      </c>
      <c r="O78" s="40">
        <v>35000</v>
      </c>
      <c r="P78" s="40">
        <f t="shared" si="22"/>
        <v>437500</v>
      </c>
    </row>
    <row r="79" spans="1:16" x14ac:dyDescent="0.25">
      <c r="A79" s="38">
        <v>33301</v>
      </c>
      <c r="B79" s="35" t="s">
        <v>203</v>
      </c>
      <c r="C79" s="35"/>
      <c r="D79" s="39">
        <v>35000</v>
      </c>
      <c r="E79" s="39">
        <v>35000</v>
      </c>
      <c r="F79" s="39">
        <v>52500</v>
      </c>
      <c r="G79" s="39">
        <v>35000</v>
      </c>
      <c r="H79" s="39">
        <v>35000</v>
      </c>
      <c r="I79" s="39">
        <v>35000</v>
      </c>
      <c r="J79" s="39">
        <v>35000</v>
      </c>
      <c r="K79" s="39">
        <v>35000</v>
      </c>
      <c r="L79" s="39">
        <v>35000</v>
      </c>
      <c r="M79" s="39">
        <v>35000</v>
      </c>
      <c r="N79" s="39">
        <v>35000</v>
      </c>
      <c r="O79" s="40">
        <v>35000</v>
      </c>
      <c r="P79" s="40">
        <f t="shared" si="22"/>
        <v>437500</v>
      </c>
    </row>
    <row r="80" spans="1:16" x14ac:dyDescent="0.25">
      <c r="A80" s="38">
        <v>33400</v>
      </c>
      <c r="B80" s="35" t="s">
        <v>204</v>
      </c>
      <c r="C80" s="35"/>
      <c r="D80" s="39">
        <v>3800</v>
      </c>
      <c r="E80" s="39"/>
      <c r="F80" s="39">
        <v>3800</v>
      </c>
      <c r="G80" s="39"/>
      <c r="H80" s="39">
        <v>3800</v>
      </c>
      <c r="I80" s="39"/>
      <c r="J80" s="39">
        <v>3800</v>
      </c>
      <c r="K80" s="39"/>
      <c r="L80" s="39">
        <v>3800</v>
      </c>
      <c r="M80" s="39"/>
      <c r="N80" s="39">
        <v>3800</v>
      </c>
      <c r="O80" s="40"/>
      <c r="P80" s="40">
        <f t="shared" si="22"/>
        <v>22800</v>
      </c>
    </row>
    <row r="81" spans="1:16" x14ac:dyDescent="0.25">
      <c r="A81" s="38">
        <v>33401</v>
      </c>
      <c r="B81" s="35" t="s">
        <v>204</v>
      </c>
      <c r="C81" s="35"/>
      <c r="D81" s="39">
        <v>3800</v>
      </c>
      <c r="E81" s="39"/>
      <c r="F81" s="39">
        <v>3800</v>
      </c>
      <c r="G81" s="39"/>
      <c r="H81" s="39">
        <v>3800</v>
      </c>
      <c r="I81" s="39"/>
      <c r="J81" s="39">
        <v>3800</v>
      </c>
      <c r="K81" s="39"/>
      <c r="L81" s="39">
        <v>3800</v>
      </c>
      <c r="M81" s="39"/>
      <c r="N81" s="39">
        <v>3800</v>
      </c>
      <c r="O81" s="40"/>
      <c r="P81" s="40">
        <f t="shared" si="22"/>
        <v>22800</v>
      </c>
    </row>
    <row r="82" spans="1:16" x14ac:dyDescent="0.25">
      <c r="A82" s="34">
        <v>34000</v>
      </c>
      <c r="B82" s="33" t="s">
        <v>205</v>
      </c>
      <c r="C82" s="35"/>
      <c r="D82" s="36">
        <f>D83</f>
        <v>11000</v>
      </c>
      <c r="E82" s="36">
        <f t="shared" ref="E82:O82" si="25">E83</f>
        <v>11000</v>
      </c>
      <c r="F82" s="36">
        <f t="shared" si="25"/>
        <v>11000</v>
      </c>
      <c r="G82" s="36">
        <f t="shared" si="25"/>
        <v>11000</v>
      </c>
      <c r="H82" s="36">
        <f t="shared" si="25"/>
        <v>11000</v>
      </c>
      <c r="I82" s="36">
        <f t="shared" si="25"/>
        <v>11000</v>
      </c>
      <c r="J82" s="36">
        <f t="shared" si="25"/>
        <v>11000</v>
      </c>
      <c r="K82" s="36">
        <f t="shared" si="25"/>
        <v>11000</v>
      </c>
      <c r="L82" s="36">
        <f t="shared" si="25"/>
        <v>11000</v>
      </c>
      <c r="M82" s="36">
        <f t="shared" si="25"/>
        <v>11000</v>
      </c>
      <c r="N82" s="36">
        <f t="shared" si="25"/>
        <v>11000</v>
      </c>
      <c r="O82" s="36">
        <f t="shared" si="25"/>
        <v>11000</v>
      </c>
      <c r="P82" s="37">
        <f t="shared" si="22"/>
        <v>132000</v>
      </c>
    </row>
    <row r="83" spans="1:16" x14ac:dyDescent="0.25">
      <c r="A83" s="38">
        <v>34100</v>
      </c>
      <c r="B83" s="35" t="s">
        <v>206</v>
      </c>
      <c r="C83" s="35"/>
      <c r="D83" s="39">
        <v>11000</v>
      </c>
      <c r="E83" s="39">
        <v>11000</v>
      </c>
      <c r="F83" s="39">
        <v>11000</v>
      </c>
      <c r="G83" s="39">
        <v>11000</v>
      </c>
      <c r="H83" s="39">
        <v>11000</v>
      </c>
      <c r="I83" s="39">
        <v>11000</v>
      </c>
      <c r="J83" s="39">
        <v>11000</v>
      </c>
      <c r="K83" s="39">
        <v>11000</v>
      </c>
      <c r="L83" s="39">
        <v>11000</v>
      </c>
      <c r="M83" s="39">
        <v>11000</v>
      </c>
      <c r="N83" s="39">
        <v>11000</v>
      </c>
      <c r="O83" s="40">
        <v>11000</v>
      </c>
      <c r="P83" s="40">
        <f t="shared" si="22"/>
        <v>132000</v>
      </c>
    </row>
    <row r="84" spans="1:16" x14ac:dyDescent="0.25">
      <c r="A84" s="38">
        <v>34101</v>
      </c>
      <c r="B84" s="35" t="s">
        <v>207</v>
      </c>
      <c r="C84" s="35"/>
      <c r="D84" s="39">
        <v>11000</v>
      </c>
      <c r="E84" s="39">
        <v>11000</v>
      </c>
      <c r="F84" s="39">
        <v>11000</v>
      </c>
      <c r="G84" s="39">
        <v>11000</v>
      </c>
      <c r="H84" s="39">
        <v>11000</v>
      </c>
      <c r="I84" s="39">
        <v>11000</v>
      </c>
      <c r="J84" s="39">
        <v>11000</v>
      </c>
      <c r="K84" s="39">
        <v>11000</v>
      </c>
      <c r="L84" s="39">
        <v>11000</v>
      </c>
      <c r="M84" s="39">
        <v>11000</v>
      </c>
      <c r="N84" s="39">
        <v>11000</v>
      </c>
      <c r="O84" s="40">
        <v>11000</v>
      </c>
      <c r="P84" s="40">
        <f t="shared" si="22"/>
        <v>132000</v>
      </c>
    </row>
    <row r="85" spans="1:16" x14ac:dyDescent="0.25">
      <c r="A85" s="34">
        <v>35000</v>
      </c>
      <c r="B85" s="33" t="s">
        <v>208</v>
      </c>
      <c r="C85" s="35"/>
      <c r="D85" s="36">
        <f t="shared" ref="D85:O85" si="26">SUM(D86,D91,D93,D95)</f>
        <v>1775184</v>
      </c>
      <c r="E85" s="36">
        <f t="shared" si="26"/>
        <v>6000</v>
      </c>
      <c r="F85" s="36">
        <f t="shared" si="26"/>
        <v>46000</v>
      </c>
      <c r="G85" s="36">
        <f t="shared" si="26"/>
        <v>6000</v>
      </c>
      <c r="H85" s="36">
        <f t="shared" si="26"/>
        <v>46000</v>
      </c>
      <c r="I85" s="36">
        <f t="shared" si="26"/>
        <v>6000</v>
      </c>
      <c r="J85" s="36">
        <f t="shared" si="26"/>
        <v>46000</v>
      </c>
      <c r="K85" s="36">
        <f t="shared" si="26"/>
        <v>6000</v>
      </c>
      <c r="L85" s="36">
        <f t="shared" si="26"/>
        <v>2676184</v>
      </c>
      <c r="M85" s="36">
        <f t="shared" si="26"/>
        <v>6000</v>
      </c>
      <c r="N85" s="36">
        <f t="shared" si="26"/>
        <v>21000</v>
      </c>
      <c r="O85" s="37">
        <f t="shared" si="26"/>
        <v>0</v>
      </c>
      <c r="P85" s="37">
        <f t="shared" si="22"/>
        <v>4640368</v>
      </c>
    </row>
    <row r="86" spans="1:16" x14ac:dyDescent="0.25">
      <c r="A86" s="38">
        <v>35100</v>
      </c>
      <c r="B86" s="35" t="s">
        <v>209</v>
      </c>
      <c r="C86" s="35"/>
      <c r="D86" s="39">
        <f>(D88+D89)</f>
        <v>1730184</v>
      </c>
      <c r="E86" s="36"/>
      <c r="F86" s="36"/>
      <c r="G86" s="36"/>
      <c r="H86" s="36"/>
      <c r="I86" s="36"/>
      <c r="J86" s="36"/>
      <c r="K86" s="36"/>
      <c r="L86" s="39">
        <f>SUM(L87,L88,L89,L90)</f>
        <v>2650184</v>
      </c>
      <c r="M86" s="36"/>
      <c r="N86" s="36"/>
      <c r="O86" s="37"/>
      <c r="P86" s="40">
        <f t="shared" si="22"/>
        <v>4380368</v>
      </c>
    </row>
    <row r="87" spans="1:16" x14ac:dyDescent="0.25">
      <c r="A87" s="38">
        <v>35101</v>
      </c>
      <c r="B87" s="35" t="s">
        <v>210</v>
      </c>
      <c r="C87" s="35"/>
      <c r="D87" s="39"/>
      <c r="E87" s="39"/>
      <c r="F87" s="39"/>
      <c r="G87" s="39"/>
      <c r="H87" s="39"/>
      <c r="I87" s="39"/>
      <c r="J87" s="39"/>
      <c r="K87" s="39"/>
      <c r="L87" s="39">
        <v>120000</v>
      </c>
      <c r="M87" s="39"/>
      <c r="N87" s="39"/>
      <c r="O87" s="40"/>
      <c r="P87" s="40">
        <f t="shared" si="22"/>
        <v>120000</v>
      </c>
    </row>
    <row r="88" spans="1:16" x14ac:dyDescent="0.25">
      <c r="A88" s="38">
        <v>35102</v>
      </c>
      <c r="B88" s="35" t="s">
        <v>211</v>
      </c>
      <c r="C88" s="35"/>
      <c r="D88" s="39">
        <v>780184</v>
      </c>
      <c r="E88" s="39"/>
      <c r="F88" s="39"/>
      <c r="G88" s="39"/>
      <c r="H88" s="39"/>
      <c r="I88" s="39"/>
      <c r="J88" s="39"/>
      <c r="K88" s="39"/>
      <c r="L88" s="39">
        <v>780184</v>
      </c>
      <c r="M88" s="39"/>
      <c r="N88" s="39"/>
      <c r="O88" s="40"/>
      <c r="P88" s="40">
        <f t="shared" si="22"/>
        <v>1560368</v>
      </c>
    </row>
    <row r="89" spans="1:16" x14ac:dyDescent="0.25">
      <c r="A89" s="38">
        <v>35103</v>
      </c>
      <c r="B89" s="35" t="s">
        <v>212</v>
      </c>
      <c r="C89" s="35"/>
      <c r="D89" s="39">
        <v>950000</v>
      </c>
      <c r="E89" s="39"/>
      <c r="F89" s="39"/>
      <c r="G89" s="39"/>
      <c r="H89" s="39"/>
      <c r="I89" s="39"/>
      <c r="J89" s="39"/>
      <c r="K89" s="39"/>
      <c r="L89" s="39">
        <v>950000</v>
      </c>
      <c r="M89" s="39"/>
      <c r="N89" s="39"/>
      <c r="O89" s="40"/>
      <c r="P89" s="40">
        <f t="shared" si="22"/>
        <v>1900000</v>
      </c>
    </row>
    <row r="90" spans="1:16" x14ac:dyDescent="0.25">
      <c r="A90" s="38">
        <v>35104</v>
      </c>
      <c r="B90" s="35" t="s">
        <v>213</v>
      </c>
      <c r="C90" s="35"/>
      <c r="D90" s="39"/>
      <c r="E90" s="39"/>
      <c r="F90" s="39"/>
      <c r="G90" s="39"/>
      <c r="H90" s="39"/>
      <c r="I90" s="39"/>
      <c r="J90" s="39"/>
      <c r="K90" s="39"/>
      <c r="L90" s="39">
        <v>800000</v>
      </c>
      <c r="M90" s="39"/>
      <c r="N90" s="39"/>
      <c r="O90" s="40"/>
      <c r="P90" s="40">
        <v>800000</v>
      </c>
    </row>
    <row r="91" spans="1:16" x14ac:dyDescent="0.25">
      <c r="A91" s="38">
        <v>35300</v>
      </c>
      <c r="B91" s="35" t="s">
        <v>214</v>
      </c>
      <c r="C91" s="35"/>
      <c r="D91" s="36"/>
      <c r="E91" s="39">
        <v>1000</v>
      </c>
      <c r="F91" s="39">
        <v>1000</v>
      </c>
      <c r="G91" s="39">
        <v>1000</v>
      </c>
      <c r="H91" s="39">
        <v>1000</v>
      </c>
      <c r="I91" s="39">
        <v>1000</v>
      </c>
      <c r="J91" s="39">
        <v>1000</v>
      </c>
      <c r="K91" s="39">
        <v>1000</v>
      </c>
      <c r="L91" s="39">
        <v>1000</v>
      </c>
      <c r="M91" s="39">
        <v>1000</v>
      </c>
      <c r="N91" s="39">
        <v>1000</v>
      </c>
      <c r="O91" s="40"/>
      <c r="P91" s="40">
        <f t="shared" ref="P91:P117" si="27">SUM(D91:O91)</f>
        <v>10000</v>
      </c>
    </row>
    <row r="92" spans="1:16" x14ac:dyDescent="0.25">
      <c r="A92" s="38">
        <v>35301</v>
      </c>
      <c r="B92" s="35" t="s">
        <v>214</v>
      </c>
      <c r="C92" s="35"/>
      <c r="D92" s="39"/>
      <c r="E92" s="39">
        <v>1000</v>
      </c>
      <c r="F92" s="39">
        <v>1000</v>
      </c>
      <c r="G92" s="39">
        <v>1000</v>
      </c>
      <c r="H92" s="39">
        <v>1000</v>
      </c>
      <c r="I92" s="39">
        <v>1000</v>
      </c>
      <c r="J92" s="39">
        <v>1000</v>
      </c>
      <c r="K92" s="39">
        <v>1000</v>
      </c>
      <c r="L92" s="39">
        <v>1000</v>
      </c>
      <c r="M92" s="39">
        <v>1000</v>
      </c>
      <c r="N92" s="39">
        <v>1000</v>
      </c>
      <c r="O92" s="40"/>
      <c r="P92" s="40">
        <f t="shared" si="27"/>
        <v>10000</v>
      </c>
    </row>
    <row r="93" spans="1:16" x14ac:dyDescent="0.25">
      <c r="A93" s="38">
        <v>35500</v>
      </c>
      <c r="B93" s="35" t="s">
        <v>215</v>
      </c>
      <c r="C93" s="35"/>
      <c r="D93" s="39">
        <v>40000</v>
      </c>
      <c r="E93" s="39"/>
      <c r="F93" s="39">
        <v>40000</v>
      </c>
      <c r="G93" s="39"/>
      <c r="H93" s="39">
        <v>40000</v>
      </c>
      <c r="I93" s="39"/>
      <c r="J93" s="39">
        <v>40000</v>
      </c>
      <c r="K93" s="39"/>
      <c r="L93" s="39">
        <v>20000</v>
      </c>
      <c r="M93" s="39"/>
      <c r="N93" s="39">
        <v>20000</v>
      </c>
      <c r="O93" s="40"/>
      <c r="P93" s="40">
        <f t="shared" si="27"/>
        <v>200000</v>
      </c>
    </row>
    <row r="94" spans="1:16" x14ac:dyDescent="0.25">
      <c r="A94" s="38">
        <v>35501</v>
      </c>
      <c r="B94" s="35" t="s">
        <v>215</v>
      </c>
      <c r="C94" s="35"/>
      <c r="D94" s="39">
        <v>40000</v>
      </c>
      <c r="E94" s="39"/>
      <c r="F94" s="39">
        <v>40000</v>
      </c>
      <c r="G94" s="39"/>
      <c r="H94" s="39">
        <v>40000</v>
      </c>
      <c r="I94" s="39"/>
      <c r="J94" s="39">
        <v>40000</v>
      </c>
      <c r="K94" s="39"/>
      <c r="L94" s="39">
        <v>20000</v>
      </c>
      <c r="M94" s="39"/>
      <c r="N94" s="39">
        <v>20000</v>
      </c>
      <c r="O94" s="40"/>
      <c r="P94" s="40">
        <f t="shared" si="27"/>
        <v>200000</v>
      </c>
    </row>
    <row r="95" spans="1:16" x14ac:dyDescent="0.25">
      <c r="A95" s="38">
        <v>35700</v>
      </c>
      <c r="B95" s="35" t="s">
        <v>214</v>
      </c>
      <c r="C95" s="35"/>
      <c r="D95" s="39">
        <v>5000</v>
      </c>
      <c r="E95" s="39">
        <v>5000</v>
      </c>
      <c r="F95" s="39">
        <v>5000</v>
      </c>
      <c r="G95" s="39">
        <v>5000</v>
      </c>
      <c r="H95" s="39">
        <v>5000</v>
      </c>
      <c r="I95" s="39">
        <v>5000</v>
      </c>
      <c r="J95" s="39">
        <v>5000</v>
      </c>
      <c r="K95" s="39">
        <v>5000</v>
      </c>
      <c r="L95" s="39">
        <v>5000</v>
      </c>
      <c r="M95" s="39">
        <v>5000</v>
      </c>
      <c r="N95" s="39"/>
      <c r="O95" s="40"/>
      <c r="P95" s="40">
        <f t="shared" si="27"/>
        <v>50000</v>
      </c>
    </row>
    <row r="96" spans="1:16" x14ac:dyDescent="0.25">
      <c r="A96" s="38">
        <v>35701</v>
      </c>
      <c r="B96" s="35" t="s">
        <v>216</v>
      </c>
      <c r="C96" s="35"/>
      <c r="D96" s="39">
        <v>5000</v>
      </c>
      <c r="E96" s="39">
        <v>5000</v>
      </c>
      <c r="F96" s="39">
        <v>5000</v>
      </c>
      <c r="G96" s="39">
        <v>5000</v>
      </c>
      <c r="H96" s="39">
        <v>5000</v>
      </c>
      <c r="I96" s="39">
        <v>5000</v>
      </c>
      <c r="J96" s="39">
        <v>5000</v>
      </c>
      <c r="K96" s="39">
        <v>5000</v>
      </c>
      <c r="L96" s="39">
        <v>5000</v>
      </c>
      <c r="M96" s="39">
        <v>5000</v>
      </c>
      <c r="N96" s="39"/>
      <c r="O96" s="40"/>
      <c r="P96" s="40">
        <f t="shared" si="27"/>
        <v>50000</v>
      </c>
    </row>
    <row r="97" spans="1:16" x14ac:dyDescent="0.25">
      <c r="A97" s="34">
        <v>36000</v>
      </c>
      <c r="B97" s="33" t="s">
        <v>217</v>
      </c>
      <c r="C97" s="33"/>
      <c r="D97" s="36">
        <f>SUM(D100+D98)</f>
        <v>3000</v>
      </c>
      <c r="E97" s="36">
        <f t="shared" ref="E97:O97" si="28">SUM(E100+E98)</f>
        <v>2200</v>
      </c>
      <c r="F97" s="36">
        <f t="shared" si="28"/>
        <v>2200</v>
      </c>
      <c r="G97" s="36">
        <f t="shared" si="28"/>
        <v>2200</v>
      </c>
      <c r="H97" s="36">
        <f t="shared" si="28"/>
        <v>2200</v>
      </c>
      <c r="I97" s="36">
        <f t="shared" si="28"/>
        <v>2200</v>
      </c>
      <c r="J97" s="36">
        <f t="shared" si="28"/>
        <v>1200</v>
      </c>
      <c r="K97" s="36">
        <f t="shared" si="28"/>
        <v>1200</v>
      </c>
      <c r="L97" s="36">
        <f t="shared" si="28"/>
        <v>1200</v>
      </c>
      <c r="M97" s="36">
        <f t="shared" si="28"/>
        <v>1200</v>
      </c>
      <c r="N97" s="36">
        <f t="shared" si="28"/>
        <v>2200</v>
      </c>
      <c r="O97" s="36">
        <f t="shared" si="28"/>
        <v>3000</v>
      </c>
      <c r="P97" s="37">
        <f t="shared" si="27"/>
        <v>24000</v>
      </c>
    </row>
    <row r="98" spans="1:16" x14ac:dyDescent="0.25">
      <c r="A98" s="38">
        <v>36100</v>
      </c>
      <c r="B98" s="35" t="s">
        <v>218</v>
      </c>
      <c r="C98" s="35"/>
      <c r="D98" s="39">
        <v>2000</v>
      </c>
      <c r="E98" s="39">
        <v>2000</v>
      </c>
      <c r="F98" s="39">
        <v>2000</v>
      </c>
      <c r="G98" s="39">
        <v>2000</v>
      </c>
      <c r="H98" s="39">
        <v>2000</v>
      </c>
      <c r="I98" s="39">
        <v>2000</v>
      </c>
      <c r="J98" s="39">
        <v>1000</v>
      </c>
      <c r="K98" s="39">
        <v>1000</v>
      </c>
      <c r="L98" s="39">
        <v>1000</v>
      </c>
      <c r="M98" s="39">
        <v>1000</v>
      </c>
      <c r="N98" s="39">
        <v>2000</v>
      </c>
      <c r="O98" s="40">
        <v>2000</v>
      </c>
      <c r="P98" s="40">
        <f t="shared" si="27"/>
        <v>20000</v>
      </c>
    </row>
    <row r="99" spans="1:16" x14ac:dyDescent="0.25">
      <c r="A99" s="38">
        <v>36101</v>
      </c>
      <c r="B99" s="35" t="s">
        <v>218</v>
      </c>
      <c r="C99" s="35"/>
      <c r="D99" s="39">
        <v>2000</v>
      </c>
      <c r="E99" s="39">
        <v>2000</v>
      </c>
      <c r="F99" s="39">
        <v>2000</v>
      </c>
      <c r="G99" s="39">
        <v>2000</v>
      </c>
      <c r="H99" s="39">
        <v>2000</v>
      </c>
      <c r="I99" s="39">
        <v>2000</v>
      </c>
      <c r="J99" s="39">
        <v>1000</v>
      </c>
      <c r="K99" s="39">
        <v>1000</v>
      </c>
      <c r="L99" s="39">
        <v>1000</v>
      </c>
      <c r="M99" s="39">
        <v>1000</v>
      </c>
      <c r="N99" s="39">
        <v>2000</v>
      </c>
      <c r="O99" s="40">
        <v>2000</v>
      </c>
      <c r="P99" s="40">
        <f t="shared" si="27"/>
        <v>20000</v>
      </c>
    </row>
    <row r="100" spans="1:16" x14ac:dyDescent="0.25">
      <c r="A100" s="38">
        <v>36600</v>
      </c>
      <c r="B100" s="35" t="s">
        <v>219</v>
      </c>
      <c r="C100" s="35"/>
      <c r="D100" s="39">
        <v>1000</v>
      </c>
      <c r="E100" s="39">
        <v>200</v>
      </c>
      <c r="F100" s="39">
        <v>200</v>
      </c>
      <c r="G100" s="39">
        <v>200</v>
      </c>
      <c r="H100" s="39">
        <v>200</v>
      </c>
      <c r="I100" s="39">
        <v>200</v>
      </c>
      <c r="J100" s="39">
        <v>200</v>
      </c>
      <c r="K100" s="39">
        <v>200</v>
      </c>
      <c r="L100" s="39">
        <v>200</v>
      </c>
      <c r="M100" s="39">
        <v>200</v>
      </c>
      <c r="N100" s="39">
        <v>200</v>
      </c>
      <c r="O100" s="40">
        <v>1000</v>
      </c>
      <c r="P100" s="40">
        <f t="shared" si="27"/>
        <v>4000</v>
      </c>
    </row>
    <row r="101" spans="1:16" x14ac:dyDescent="0.25">
      <c r="A101" s="38">
        <v>36601</v>
      </c>
      <c r="B101" s="35" t="s">
        <v>219</v>
      </c>
      <c r="C101" s="35"/>
      <c r="D101" s="39">
        <v>1000</v>
      </c>
      <c r="E101" s="39">
        <v>200</v>
      </c>
      <c r="F101" s="39">
        <v>200</v>
      </c>
      <c r="G101" s="39">
        <v>200</v>
      </c>
      <c r="H101" s="39">
        <v>200</v>
      </c>
      <c r="I101" s="39">
        <v>200</v>
      </c>
      <c r="J101" s="39">
        <v>200</v>
      </c>
      <c r="K101" s="39">
        <v>200</v>
      </c>
      <c r="L101" s="39">
        <v>200</v>
      </c>
      <c r="M101" s="39">
        <v>200</v>
      </c>
      <c r="N101" s="39">
        <v>200</v>
      </c>
      <c r="O101" s="40">
        <v>1000</v>
      </c>
      <c r="P101" s="40">
        <f t="shared" si="27"/>
        <v>4000</v>
      </c>
    </row>
    <row r="102" spans="1:16" x14ac:dyDescent="0.25">
      <c r="A102" s="34">
        <v>37000</v>
      </c>
      <c r="B102" s="33" t="s">
        <v>220</v>
      </c>
      <c r="C102" s="35"/>
      <c r="D102" s="36">
        <f>D103</f>
        <v>4000</v>
      </c>
      <c r="E102" s="36">
        <f t="shared" ref="E102:O102" si="29">E103</f>
        <v>4000</v>
      </c>
      <c r="F102" s="36">
        <f t="shared" si="29"/>
        <v>4000</v>
      </c>
      <c r="G102" s="36">
        <f t="shared" si="29"/>
        <v>4000</v>
      </c>
      <c r="H102" s="36">
        <f t="shared" si="29"/>
        <v>4000</v>
      </c>
      <c r="I102" s="36">
        <f t="shared" si="29"/>
        <v>4000</v>
      </c>
      <c r="J102" s="36">
        <f t="shared" si="29"/>
        <v>4000</v>
      </c>
      <c r="K102" s="36">
        <f t="shared" si="29"/>
        <v>4000</v>
      </c>
      <c r="L102" s="36">
        <f t="shared" si="29"/>
        <v>4000</v>
      </c>
      <c r="M102" s="36">
        <f t="shared" si="29"/>
        <v>4000</v>
      </c>
      <c r="N102" s="36">
        <f t="shared" si="29"/>
        <v>4000</v>
      </c>
      <c r="O102" s="36">
        <f t="shared" si="29"/>
        <v>4000</v>
      </c>
      <c r="P102" s="37">
        <f t="shared" si="27"/>
        <v>48000</v>
      </c>
    </row>
    <row r="103" spans="1:16" x14ac:dyDescent="0.25">
      <c r="A103" s="38">
        <v>37500</v>
      </c>
      <c r="B103" s="35" t="s">
        <v>221</v>
      </c>
      <c r="C103" s="35"/>
      <c r="D103" s="39">
        <v>4000</v>
      </c>
      <c r="E103" s="39">
        <v>4000</v>
      </c>
      <c r="F103" s="39">
        <v>4000</v>
      </c>
      <c r="G103" s="39">
        <v>4000</v>
      </c>
      <c r="H103" s="39">
        <v>4000</v>
      </c>
      <c r="I103" s="39">
        <v>4000</v>
      </c>
      <c r="J103" s="39">
        <v>4000</v>
      </c>
      <c r="K103" s="39">
        <v>4000</v>
      </c>
      <c r="L103" s="39">
        <v>4000</v>
      </c>
      <c r="M103" s="39">
        <v>4000</v>
      </c>
      <c r="N103" s="39">
        <v>4000</v>
      </c>
      <c r="O103" s="40">
        <v>4000</v>
      </c>
      <c r="P103" s="40">
        <f t="shared" si="27"/>
        <v>48000</v>
      </c>
    </row>
    <row r="104" spans="1:16" x14ac:dyDescent="0.25">
      <c r="A104" s="38">
        <v>37501</v>
      </c>
      <c r="B104" s="35" t="s">
        <v>221</v>
      </c>
      <c r="C104" s="35"/>
      <c r="D104" s="39">
        <v>4000</v>
      </c>
      <c r="E104" s="39">
        <v>4000</v>
      </c>
      <c r="F104" s="39">
        <v>4000</v>
      </c>
      <c r="G104" s="39">
        <v>4000</v>
      </c>
      <c r="H104" s="39">
        <v>4000</v>
      </c>
      <c r="I104" s="39">
        <v>4000</v>
      </c>
      <c r="J104" s="39">
        <v>4000</v>
      </c>
      <c r="K104" s="39">
        <v>4000</v>
      </c>
      <c r="L104" s="39">
        <v>4000</v>
      </c>
      <c r="M104" s="39">
        <v>4000</v>
      </c>
      <c r="N104" s="39">
        <v>4000</v>
      </c>
      <c r="O104" s="40">
        <v>4000</v>
      </c>
      <c r="P104" s="40">
        <f t="shared" si="27"/>
        <v>48000</v>
      </c>
    </row>
    <row r="105" spans="1:16" x14ac:dyDescent="0.25">
      <c r="A105" s="34">
        <v>38000</v>
      </c>
      <c r="B105" s="33" t="s">
        <v>222</v>
      </c>
      <c r="C105" s="35"/>
      <c r="D105" s="36">
        <f>D106</f>
        <v>20000</v>
      </c>
      <c r="E105" s="36">
        <f t="shared" ref="E105:O105" si="30">E106</f>
        <v>20000</v>
      </c>
      <c r="F105" s="36">
        <f t="shared" si="30"/>
        <v>30000</v>
      </c>
      <c r="G105" s="36">
        <f t="shared" si="30"/>
        <v>10000</v>
      </c>
      <c r="H105" s="36">
        <f t="shared" si="30"/>
        <v>20000</v>
      </c>
      <c r="I105" s="36">
        <f t="shared" si="30"/>
        <v>10000</v>
      </c>
      <c r="J105" s="36">
        <f t="shared" si="30"/>
        <v>10000</v>
      </c>
      <c r="K105" s="36">
        <f t="shared" si="30"/>
        <v>10000</v>
      </c>
      <c r="L105" s="36">
        <f t="shared" si="30"/>
        <v>30000</v>
      </c>
      <c r="M105" s="36">
        <f t="shared" si="30"/>
        <v>10000</v>
      </c>
      <c r="N105" s="36">
        <f t="shared" si="30"/>
        <v>10000</v>
      </c>
      <c r="O105" s="36">
        <f t="shared" si="30"/>
        <v>20000</v>
      </c>
      <c r="P105" s="37">
        <f t="shared" si="27"/>
        <v>200000</v>
      </c>
    </row>
    <row r="106" spans="1:16" x14ac:dyDescent="0.25">
      <c r="A106" s="38">
        <v>38200</v>
      </c>
      <c r="B106" s="35" t="s">
        <v>223</v>
      </c>
      <c r="C106" s="35"/>
      <c r="D106" s="39">
        <v>20000</v>
      </c>
      <c r="E106" s="39">
        <v>20000</v>
      </c>
      <c r="F106" s="39">
        <v>30000</v>
      </c>
      <c r="G106" s="39">
        <v>10000</v>
      </c>
      <c r="H106" s="39">
        <v>20000</v>
      </c>
      <c r="I106" s="39">
        <v>10000</v>
      </c>
      <c r="J106" s="39">
        <v>10000</v>
      </c>
      <c r="K106" s="39">
        <v>10000</v>
      </c>
      <c r="L106" s="39">
        <v>30000</v>
      </c>
      <c r="M106" s="39">
        <v>10000</v>
      </c>
      <c r="N106" s="39">
        <v>10000</v>
      </c>
      <c r="O106" s="40">
        <v>20000</v>
      </c>
      <c r="P106" s="40">
        <f t="shared" si="27"/>
        <v>200000</v>
      </c>
    </row>
    <row r="107" spans="1:16" x14ac:dyDescent="0.25">
      <c r="A107" s="38">
        <v>38201</v>
      </c>
      <c r="B107" s="35" t="s">
        <v>223</v>
      </c>
      <c r="C107" s="35"/>
      <c r="D107" s="39">
        <v>20000</v>
      </c>
      <c r="E107" s="39">
        <v>20000</v>
      </c>
      <c r="F107" s="39">
        <v>30000</v>
      </c>
      <c r="G107" s="39">
        <v>10000</v>
      </c>
      <c r="H107" s="39">
        <v>20000</v>
      </c>
      <c r="I107" s="39">
        <v>10000</v>
      </c>
      <c r="J107" s="39">
        <v>10000</v>
      </c>
      <c r="K107" s="39">
        <v>10000</v>
      </c>
      <c r="L107" s="39">
        <v>30000</v>
      </c>
      <c r="M107" s="39">
        <v>10000</v>
      </c>
      <c r="N107" s="39">
        <v>10000</v>
      </c>
      <c r="O107" s="40">
        <v>20000</v>
      </c>
      <c r="P107" s="40">
        <f t="shared" si="27"/>
        <v>200000</v>
      </c>
    </row>
    <row r="108" spans="1:16" x14ac:dyDescent="0.25">
      <c r="A108" s="34">
        <v>39000</v>
      </c>
      <c r="B108" s="33" t="s">
        <v>224</v>
      </c>
      <c r="C108" s="35"/>
      <c r="D108" s="36">
        <f t="shared" ref="D108:O108" si="31">SUM(D109,D112,D114)</f>
        <v>1181889</v>
      </c>
      <c r="E108" s="36">
        <f t="shared" si="31"/>
        <v>99170</v>
      </c>
      <c r="F108" s="36">
        <f t="shared" si="31"/>
        <v>99170</v>
      </c>
      <c r="G108" s="36">
        <f t="shared" si="31"/>
        <v>1171889</v>
      </c>
      <c r="H108" s="36">
        <f t="shared" si="31"/>
        <v>99170</v>
      </c>
      <c r="I108" s="36">
        <f t="shared" si="31"/>
        <v>99170</v>
      </c>
      <c r="J108" s="36">
        <f t="shared" si="31"/>
        <v>1171889</v>
      </c>
      <c r="K108" s="36">
        <f t="shared" si="31"/>
        <v>99170</v>
      </c>
      <c r="L108" s="36">
        <f t="shared" si="31"/>
        <v>99170</v>
      </c>
      <c r="M108" s="36">
        <f t="shared" si="31"/>
        <v>1171889</v>
      </c>
      <c r="N108" s="36">
        <f t="shared" si="31"/>
        <v>104170</v>
      </c>
      <c r="O108" s="37">
        <f t="shared" si="31"/>
        <v>104170</v>
      </c>
      <c r="P108" s="37">
        <f t="shared" si="27"/>
        <v>5500916</v>
      </c>
    </row>
    <row r="109" spans="1:16" x14ac:dyDescent="0.25">
      <c r="A109" s="38">
        <v>39200</v>
      </c>
      <c r="B109" s="35" t="s">
        <v>225</v>
      </c>
      <c r="C109" s="35"/>
      <c r="D109" s="39">
        <f>(D110+D111)</f>
        <v>1072719</v>
      </c>
      <c r="E109" s="39"/>
      <c r="F109" s="39"/>
      <c r="G109" s="39">
        <f>(G110+G111)</f>
        <v>1072719</v>
      </c>
      <c r="H109" s="39"/>
      <c r="I109" s="39"/>
      <c r="J109" s="39">
        <f>(J110+J111)</f>
        <v>1072719</v>
      </c>
      <c r="K109" s="39"/>
      <c r="L109" s="39"/>
      <c r="M109" s="39">
        <f>(M110+M111)</f>
        <v>1072719</v>
      </c>
      <c r="N109" s="39"/>
      <c r="O109" s="40"/>
      <c r="P109" s="40">
        <f t="shared" si="27"/>
        <v>4290876</v>
      </c>
    </row>
    <row r="110" spans="1:16" x14ac:dyDescent="0.25">
      <c r="A110" s="38">
        <v>39203</v>
      </c>
      <c r="B110" s="35" t="s">
        <v>226</v>
      </c>
      <c r="C110" s="35"/>
      <c r="D110" s="39">
        <v>542719</v>
      </c>
      <c r="E110" s="39"/>
      <c r="F110" s="39"/>
      <c r="G110" s="39">
        <v>542719</v>
      </c>
      <c r="H110" s="39"/>
      <c r="I110" s="39"/>
      <c r="J110" s="39">
        <v>542719</v>
      </c>
      <c r="K110" s="39"/>
      <c r="L110" s="39"/>
      <c r="M110" s="39">
        <v>542719</v>
      </c>
      <c r="N110" s="39"/>
      <c r="O110" s="40"/>
      <c r="P110" s="40">
        <f t="shared" si="27"/>
        <v>2170876</v>
      </c>
    </row>
    <row r="111" spans="1:16" x14ac:dyDescent="0.25">
      <c r="A111" s="38">
        <v>39204</v>
      </c>
      <c r="B111" s="35" t="s">
        <v>227</v>
      </c>
      <c r="C111" s="35"/>
      <c r="D111" s="39">
        <v>530000</v>
      </c>
      <c r="E111" s="39"/>
      <c r="F111" s="39"/>
      <c r="G111" s="39">
        <v>530000</v>
      </c>
      <c r="H111" s="39"/>
      <c r="I111" s="39"/>
      <c r="J111" s="39">
        <v>530000</v>
      </c>
      <c r="K111" s="39"/>
      <c r="L111" s="39"/>
      <c r="M111" s="39">
        <v>530000</v>
      </c>
      <c r="N111" s="39"/>
      <c r="O111" s="40"/>
      <c r="P111" s="40">
        <f t="shared" si="27"/>
        <v>2120000</v>
      </c>
    </row>
    <row r="112" spans="1:16" x14ac:dyDescent="0.25">
      <c r="A112" s="38">
        <v>39800</v>
      </c>
      <c r="B112" s="35" t="s">
        <v>228</v>
      </c>
      <c r="C112" s="35"/>
      <c r="D112" s="39">
        <v>45670</v>
      </c>
      <c r="E112" s="39">
        <v>45670</v>
      </c>
      <c r="F112" s="39">
        <v>45670</v>
      </c>
      <c r="G112" s="39">
        <v>45670</v>
      </c>
      <c r="H112" s="39">
        <v>45670</v>
      </c>
      <c r="I112" s="39">
        <v>45670</v>
      </c>
      <c r="J112" s="39">
        <v>45670</v>
      </c>
      <c r="K112" s="39">
        <v>45670</v>
      </c>
      <c r="L112" s="39">
        <v>45670</v>
      </c>
      <c r="M112" s="39">
        <v>45670</v>
      </c>
      <c r="N112" s="39">
        <v>45670</v>
      </c>
      <c r="O112" s="40">
        <v>45670</v>
      </c>
      <c r="P112" s="40">
        <f t="shared" si="27"/>
        <v>548040</v>
      </c>
    </row>
    <row r="113" spans="1:16" x14ac:dyDescent="0.25">
      <c r="A113" s="38">
        <v>39801</v>
      </c>
      <c r="B113" s="35" t="s">
        <v>228</v>
      </c>
      <c r="C113" s="35"/>
      <c r="D113" s="39">
        <v>45670</v>
      </c>
      <c r="E113" s="39">
        <v>45670</v>
      </c>
      <c r="F113" s="39">
        <v>45670</v>
      </c>
      <c r="G113" s="39">
        <v>45670</v>
      </c>
      <c r="H113" s="39">
        <v>45670</v>
      </c>
      <c r="I113" s="39">
        <v>45670</v>
      </c>
      <c r="J113" s="39">
        <v>45670</v>
      </c>
      <c r="K113" s="39">
        <v>45670</v>
      </c>
      <c r="L113" s="39">
        <v>45670</v>
      </c>
      <c r="M113" s="39">
        <v>45670</v>
      </c>
      <c r="N113" s="39">
        <v>45670</v>
      </c>
      <c r="O113" s="40">
        <v>45670</v>
      </c>
      <c r="P113" s="40">
        <f t="shared" si="27"/>
        <v>548040</v>
      </c>
    </row>
    <row r="114" spans="1:16" x14ac:dyDescent="0.25">
      <c r="A114" s="38">
        <v>39900</v>
      </c>
      <c r="B114" s="35" t="s">
        <v>224</v>
      </c>
      <c r="C114" s="35"/>
      <c r="D114" s="39">
        <v>63500</v>
      </c>
      <c r="E114" s="39">
        <v>53500</v>
      </c>
      <c r="F114" s="39">
        <v>53500</v>
      </c>
      <c r="G114" s="39">
        <v>53500</v>
      </c>
      <c r="H114" s="39">
        <v>53500</v>
      </c>
      <c r="I114" s="39">
        <v>53500</v>
      </c>
      <c r="J114" s="39">
        <v>53500</v>
      </c>
      <c r="K114" s="39">
        <v>53500</v>
      </c>
      <c r="L114" s="39">
        <v>53500</v>
      </c>
      <c r="M114" s="39">
        <v>53500</v>
      </c>
      <c r="N114" s="39">
        <v>58500</v>
      </c>
      <c r="O114" s="40">
        <v>58500</v>
      </c>
      <c r="P114" s="40">
        <f t="shared" si="27"/>
        <v>662000</v>
      </c>
    </row>
    <row r="115" spans="1:16" x14ac:dyDescent="0.25">
      <c r="A115" s="38">
        <v>39901</v>
      </c>
      <c r="B115" s="35" t="s">
        <v>229</v>
      </c>
      <c r="C115" s="35"/>
      <c r="D115" s="39">
        <v>1000</v>
      </c>
      <c r="E115" s="39">
        <v>1000</v>
      </c>
      <c r="F115" s="39">
        <v>1000</v>
      </c>
      <c r="G115" s="39">
        <v>1000</v>
      </c>
      <c r="H115" s="39">
        <v>1000</v>
      </c>
      <c r="I115" s="39">
        <v>1000</v>
      </c>
      <c r="J115" s="39">
        <v>1000</v>
      </c>
      <c r="K115" s="39">
        <v>1000</v>
      </c>
      <c r="L115" s="39">
        <v>1000</v>
      </c>
      <c r="M115" s="39">
        <v>1000</v>
      </c>
      <c r="N115" s="39">
        <v>1000</v>
      </c>
      <c r="O115" s="40">
        <v>1000</v>
      </c>
      <c r="P115" s="40">
        <f t="shared" si="27"/>
        <v>12000</v>
      </c>
    </row>
    <row r="116" spans="1:16" x14ac:dyDescent="0.25">
      <c r="A116" s="38">
        <v>39902</v>
      </c>
      <c r="B116" s="35" t="s">
        <v>224</v>
      </c>
      <c r="C116" s="35"/>
      <c r="D116" s="39">
        <v>25000</v>
      </c>
      <c r="E116" s="39">
        <v>15000</v>
      </c>
      <c r="F116" s="39">
        <v>15000</v>
      </c>
      <c r="G116" s="39">
        <v>15000</v>
      </c>
      <c r="H116" s="39">
        <v>15000</v>
      </c>
      <c r="I116" s="39">
        <v>15000</v>
      </c>
      <c r="J116" s="39">
        <v>15000</v>
      </c>
      <c r="K116" s="39">
        <v>15000</v>
      </c>
      <c r="L116" s="39">
        <v>15000</v>
      </c>
      <c r="M116" s="39">
        <v>15000</v>
      </c>
      <c r="N116" s="39">
        <v>20000</v>
      </c>
      <c r="O116" s="40">
        <v>20000</v>
      </c>
      <c r="P116" s="40">
        <f t="shared" si="27"/>
        <v>200000</v>
      </c>
    </row>
    <row r="117" spans="1:16" x14ac:dyDescent="0.25">
      <c r="A117" s="38">
        <v>39903</v>
      </c>
      <c r="B117" s="35" t="s">
        <v>230</v>
      </c>
      <c r="C117" s="35"/>
      <c r="D117" s="39">
        <v>37500</v>
      </c>
      <c r="E117" s="39">
        <v>37500</v>
      </c>
      <c r="F117" s="39">
        <v>37500</v>
      </c>
      <c r="G117" s="39">
        <v>37500</v>
      </c>
      <c r="H117" s="39">
        <v>37500</v>
      </c>
      <c r="I117" s="39">
        <v>37500</v>
      </c>
      <c r="J117" s="39">
        <v>37500</v>
      </c>
      <c r="K117" s="39">
        <v>37500</v>
      </c>
      <c r="L117" s="39">
        <v>37500</v>
      </c>
      <c r="M117" s="39">
        <v>37500</v>
      </c>
      <c r="N117" s="39">
        <v>37500</v>
      </c>
      <c r="O117" s="40">
        <v>37500</v>
      </c>
      <c r="P117" s="40">
        <f t="shared" si="27"/>
        <v>450000</v>
      </c>
    </row>
    <row r="118" spans="1:16" x14ac:dyDescent="0.25">
      <c r="A118" s="38"/>
      <c r="B118" s="35"/>
      <c r="C118" s="35"/>
      <c r="D118" s="39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7"/>
      <c r="P118" s="40"/>
    </row>
    <row r="119" spans="1:16" x14ac:dyDescent="0.25">
      <c r="A119" s="57">
        <v>50000</v>
      </c>
      <c r="B119" s="55" t="s">
        <v>231</v>
      </c>
      <c r="C119" s="58"/>
      <c r="D119" s="56">
        <f>(D121+D127)</f>
        <v>0</v>
      </c>
      <c r="E119" s="56">
        <f>(E121+E127)</f>
        <v>23000</v>
      </c>
      <c r="F119" s="56">
        <f>SUM(F126+F123+F120)</f>
        <v>403000</v>
      </c>
      <c r="G119" s="56">
        <f>(G121+G127)</f>
        <v>23000</v>
      </c>
      <c r="H119" s="56">
        <f>SUM(H126+H123+H120)</f>
        <v>3000</v>
      </c>
      <c r="I119" s="56">
        <f>SUM(I126+I123+I120)</f>
        <v>3000</v>
      </c>
      <c r="J119" s="56">
        <f>SUM(J126+J123+J120)</f>
        <v>3000</v>
      </c>
      <c r="K119" s="56">
        <f>(K121+K127)</f>
        <v>38000</v>
      </c>
      <c r="L119" s="56">
        <f>SUM(L126+L123+L120)</f>
        <v>3000</v>
      </c>
      <c r="M119" s="56">
        <f>(M121+M127)</f>
        <v>23000</v>
      </c>
      <c r="N119" s="56">
        <f>SUM(N126+N123+N120)</f>
        <v>3000</v>
      </c>
      <c r="O119" s="59">
        <f>SUM(O126+O123+O120)</f>
        <v>0</v>
      </c>
      <c r="P119" s="56">
        <f>SUM(D119:O119)</f>
        <v>525000</v>
      </c>
    </row>
    <row r="120" spans="1:16" x14ac:dyDescent="0.25">
      <c r="A120" s="34">
        <v>51000</v>
      </c>
      <c r="B120" s="33" t="s">
        <v>232</v>
      </c>
      <c r="C120" s="35"/>
      <c r="D120" s="39"/>
      <c r="E120" s="39">
        <f t="shared" ref="E120:L120" si="32">E121</f>
        <v>20000</v>
      </c>
      <c r="F120" s="39">
        <f t="shared" si="32"/>
        <v>0</v>
      </c>
      <c r="G120" s="39">
        <f t="shared" si="32"/>
        <v>20000</v>
      </c>
      <c r="H120" s="39">
        <f t="shared" si="32"/>
        <v>0</v>
      </c>
      <c r="I120" s="39">
        <f t="shared" si="32"/>
        <v>0</v>
      </c>
      <c r="J120" s="39">
        <f t="shared" si="32"/>
        <v>0</v>
      </c>
      <c r="K120" s="39">
        <f t="shared" si="32"/>
        <v>35000</v>
      </c>
      <c r="L120" s="39">
        <f t="shared" si="32"/>
        <v>0</v>
      </c>
      <c r="M120" s="39"/>
      <c r="N120" s="39"/>
      <c r="O120" s="40"/>
      <c r="P120" s="37">
        <v>95000</v>
      </c>
    </row>
    <row r="121" spans="1:16" x14ac:dyDescent="0.25">
      <c r="A121" s="38">
        <v>51500</v>
      </c>
      <c r="B121" s="35" t="s">
        <v>233</v>
      </c>
      <c r="C121" s="35"/>
      <c r="D121" s="36"/>
      <c r="E121" s="39">
        <v>20000</v>
      </c>
      <c r="F121" s="39"/>
      <c r="G121" s="39">
        <v>20000</v>
      </c>
      <c r="H121" s="39"/>
      <c r="I121" s="39"/>
      <c r="J121" s="39"/>
      <c r="K121" s="39">
        <v>35000</v>
      </c>
      <c r="L121" s="39"/>
      <c r="M121" s="39">
        <v>20000</v>
      </c>
      <c r="N121" s="39"/>
      <c r="O121" s="40"/>
      <c r="P121" s="40">
        <f>SUM(D121:O121)</f>
        <v>95000</v>
      </c>
    </row>
    <row r="122" spans="1:16" x14ac:dyDescent="0.25">
      <c r="A122" s="38">
        <v>51503</v>
      </c>
      <c r="B122" s="35" t="s">
        <v>234</v>
      </c>
      <c r="C122" s="35"/>
      <c r="D122" s="39"/>
      <c r="E122" s="39">
        <v>20000</v>
      </c>
      <c r="F122" s="39"/>
      <c r="G122" s="39">
        <v>20000</v>
      </c>
      <c r="H122" s="39"/>
      <c r="I122" s="39"/>
      <c r="J122" s="39"/>
      <c r="K122" s="39">
        <v>35000</v>
      </c>
      <c r="L122" s="39"/>
      <c r="M122" s="39">
        <v>20000</v>
      </c>
      <c r="N122" s="39"/>
      <c r="O122" s="40"/>
      <c r="P122" s="40">
        <f>SUM(D122:O122)</f>
        <v>95000</v>
      </c>
    </row>
    <row r="123" spans="1:16" x14ac:dyDescent="0.25">
      <c r="A123" s="34">
        <v>54000</v>
      </c>
      <c r="B123" s="33" t="s">
        <v>235</v>
      </c>
      <c r="C123" s="35"/>
      <c r="D123" s="39">
        <f t="shared" ref="D123:O123" si="33">D124</f>
        <v>0</v>
      </c>
      <c r="E123" s="39">
        <f t="shared" si="33"/>
        <v>0</v>
      </c>
      <c r="F123" s="39">
        <f t="shared" si="33"/>
        <v>400000</v>
      </c>
      <c r="G123" s="39">
        <f t="shared" si="33"/>
        <v>0</v>
      </c>
      <c r="H123" s="39">
        <f t="shared" si="33"/>
        <v>0</v>
      </c>
      <c r="I123" s="39">
        <f t="shared" si="33"/>
        <v>0</v>
      </c>
      <c r="J123" s="39">
        <f t="shared" si="33"/>
        <v>0</v>
      </c>
      <c r="K123" s="39">
        <f t="shared" si="33"/>
        <v>0</v>
      </c>
      <c r="L123" s="39">
        <f t="shared" si="33"/>
        <v>0</v>
      </c>
      <c r="M123" s="39">
        <f t="shared" si="33"/>
        <v>0</v>
      </c>
      <c r="N123" s="39">
        <f t="shared" si="33"/>
        <v>0</v>
      </c>
      <c r="O123" s="40">
        <f t="shared" si="33"/>
        <v>0</v>
      </c>
      <c r="P123" s="37">
        <f>SUM(D123:O123)</f>
        <v>400000</v>
      </c>
    </row>
    <row r="124" spans="1:16" x14ac:dyDescent="0.25">
      <c r="A124" s="38">
        <v>54100</v>
      </c>
      <c r="B124" s="35" t="s">
        <v>236</v>
      </c>
      <c r="C124" s="35"/>
      <c r="D124" s="39"/>
      <c r="E124" s="39"/>
      <c r="F124" s="39">
        <v>400000</v>
      </c>
      <c r="G124" s="39"/>
      <c r="H124" s="39"/>
      <c r="I124" s="39"/>
      <c r="J124" s="39"/>
      <c r="K124" s="39"/>
      <c r="L124" s="39"/>
      <c r="M124" s="39"/>
      <c r="N124" s="39"/>
      <c r="O124" s="40"/>
      <c r="P124" s="40">
        <f>SUM(F124:O124)</f>
        <v>400000</v>
      </c>
    </row>
    <row r="125" spans="1:16" x14ac:dyDescent="0.25">
      <c r="A125" s="38">
        <v>54101</v>
      </c>
      <c r="B125" s="35" t="s">
        <v>236</v>
      </c>
      <c r="C125" s="35"/>
      <c r="D125" s="39"/>
      <c r="E125" s="39"/>
      <c r="F125" s="39">
        <v>400000</v>
      </c>
      <c r="G125" s="39"/>
      <c r="H125" s="39"/>
      <c r="I125" s="39"/>
      <c r="J125" s="39"/>
      <c r="K125" s="39"/>
      <c r="L125" s="39"/>
      <c r="M125" s="39"/>
      <c r="N125" s="39"/>
      <c r="O125" s="40"/>
      <c r="P125" s="40">
        <f>SUM(F125:O125)</f>
        <v>400000</v>
      </c>
    </row>
    <row r="126" spans="1:16" x14ac:dyDescent="0.25">
      <c r="A126" s="34">
        <v>56000</v>
      </c>
      <c r="B126" s="33" t="s">
        <v>237</v>
      </c>
      <c r="C126" s="35"/>
      <c r="D126" s="39">
        <f t="shared" ref="D126:O126" si="34">D127</f>
        <v>0</v>
      </c>
      <c r="E126" s="39">
        <f t="shared" si="34"/>
        <v>3000</v>
      </c>
      <c r="F126" s="39">
        <f t="shared" si="34"/>
        <v>3000</v>
      </c>
      <c r="G126" s="39">
        <f t="shared" si="34"/>
        <v>3000</v>
      </c>
      <c r="H126" s="39">
        <f t="shared" si="34"/>
        <v>3000</v>
      </c>
      <c r="I126" s="39">
        <f t="shared" si="34"/>
        <v>3000</v>
      </c>
      <c r="J126" s="39">
        <f t="shared" si="34"/>
        <v>3000</v>
      </c>
      <c r="K126" s="39">
        <f t="shared" si="34"/>
        <v>3000</v>
      </c>
      <c r="L126" s="39">
        <f t="shared" si="34"/>
        <v>3000</v>
      </c>
      <c r="M126" s="39">
        <f t="shared" si="34"/>
        <v>3000</v>
      </c>
      <c r="N126" s="39">
        <f t="shared" si="34"/>
        <v>3000</v>
      </c>
      <c r="O126" s="40">
        <f t="shared" si="34"/>
        <v>0</v>
      </c>
      <c r="P126" s="37">
        <f>SUM(D126:O126)</f>
        <v>30000</v>
      </c>
    </row>
    <row r="127" spans="1:16" x14ac:dyDescent="0.25">
      <c r="A127" s="38">
        <v>56700</v>
      </c>
      <c r="B127" s="35" t="s">
        <v>238</v>
      </c>
      <c r="C127" s="35"/>
      <c r="D127" s="36"/>
      <c r="E127" s="39">
        <v>3000</v>
      </c>
      <c r="F127" s="39">
        <v>3000</v>
      </c>
      <c r="G127" s="39">
        <v>3000</v>
      </c>
      <c r="H127" s="39">
        <v>3000</v>
      </c>
      <c r="I127" s="39">
        <v>3000</v>
      </c>
      <c r="J127" s="39">
        <v>3000</v>
      </c>
      <c r="K127" s="39">
        <v>3000</v>
      </c>
      <c r="L127" s="39">
        <v>3000</v>
      </c>
      <c r="M127" s="39">
        <v>3000</v>
      </c>
      <c r="N127" s="39">
        <v>3000</v>
      </c>
      <c r="O127" s="40"/>
      <c r="P127" s="40">
        <f>SUM(D127:O127)</f>
        <v>30000</v>
      </c>
    </row>
    <row r="128" spans="1:16" x14ac:dyDescent="0.25">
      <c r="A128" s="38">
        <v>56704</v>
      </c>
      <c r="B128" s="35" t="s">
        <v>238</v>
      </c>
      <c r="C128" s="35"/>
      <c r="D128" s="39"/>
      <c r="E128" s="39">
        <v>3000</v>
      </c>
      <c r="F128" s="39">
        <v>3000</v>
      </c>
      <c r="G128" s="39">
        <v>3000</v>
      </c>
      <c r="H128" s="39">
        <v>3000</v>
      </c>
      <c r="I128" s="39">
        <v>3000</v>
      </c>
      <c r="J128" s="39">
        <v>3000</v>
      </c>
      <c r="K128" s="39">
        <v>3000</v>
      </c>
      <c r="L128" s="39">
        <v>3000</v>
      </c>
      <c r="M128" s="39">
        <v>3000</v>
      </c>
      <c r="N128" s="39">
        <v>3000</v>
      </c>
      <c r="O128" s="40"/>
      <c r="P128" s="40">
        <f>SUM(D128:O128)</f>
        <v>30000</v>
      </c>
    </row>
    <row r="129" spans="1:16" x14ac:dyDescent="0.25">
      <c r="A129" s="45"/>
      <c r="B129" s="46"/>
      <c r="C129" s="46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</row>
    <row r="130" spans="1:16" x14ac:dyDescent="0.25">
      <c r="A130" s="60">
        <v>90000</v>
      </c>
      <c r="B130" s="61" t="s">
        <v>239</v>
      </c>
      <c r="C130" s="61"/>
      <c r="D130" s="62"/>
      <c r="E130" s="62"/>
      <c r="F130" s="62"/>
      <c r="G130" s="62">
        <f t="shared" ref="G130:M130" si="35">G131</f>
        <v>100000</v>
      </c>
      <c r="H130" s="62">
        <f t="shared" si="35"/>
        <v>100000</v>
      </c>
      <c r="I130" s="62">
        <f t="shared" si="35"/>
        <v>100000</v>
      </c>
      <c r="J130" s="62">
        <f t="shared" si="35"/>
        <v>100000</v>
      </c>
      <c r="K130" s="62">
        <f t="shared" si="35"/>
        <v>200000</v>
      </c>
      <c r="L130" s="62">
        <f t="shared" si="35"/>
        <v>200000</v>
      </c>
      <c r="M130" s="62">
        <f t="shared" si="35"/>
        <v>200000</v>
      </c>
      <c r="N130" s="62"/>
      <c r="O130" s="62"/>
      <c r="P130" s="62">
        <f>SUM(D130+E130+F130+G130+H130+I130+J130+K130+L130+M130+N130+O130)</f>
        <v>1000000</v>
      </c>
    </row>
    <row r="131" spans="1:16" x14ac:dyDescent="0.25">
      <c r="A131" s="38">
        <v>99000</v>
      </c>
      <c r="B131" s="33" t="s">
        <v>240</v>
      </c>
      <c r="C131" s="33"/>
      <c r="D131" s="39"/>
      <c r="E131" s="39"/>
      <c r="F131" s="39"/>
      <c r="G131" s="39">
        <v>100000</v>
      </c>
      <c r="H131" s="39">
        <v>100000</v>
      </c>
      <c r="I131" s="39">
        <v>100000</v>
      </c>
      <c r="J131" s="39">
        <v>100000</v>
      </c>
      <c r="K131" s="39">
        <v>200000</v>
      </c>
      <c r="L131" s="39">
        <v>200000</v>
      </c>
      <c r="M131" s="39">
        <v>200000</v>
      </c>
      <c r="N131" s="39"/>
      <c r="O131" s="40"/>
      <c r="P131" s="37">
        <f>SUM(D131:O131)</f>
        <v>1000000</v>
      </c>
    </row>
    <row r="132" spans="1:16" x14ac:dyDescent="0.25">
      <c r="A132" s="38">
        <v>99100</v>
      </c>
      <c r="B132" s="35" t="s">
        <v>241</v>
      </c>
      <c r="C132" s="35"/>
      <c r="D132" s="39"/>
      <c r="E132" s="39"/>
      <c r="F132" s="39"/>
      <c r="G132" s="39">
        <v>100000</v>
      </c>
      <c r="H132" s="39">
        <v>100000</v>
      </c>
      <c r="I132" s="39">
        <v>100000</v>
      </c>
      <c r="J132" s="39">
        <v>100000</v>
      </c>
      <c r="K132" s="39">
        <v>200000</v>
      </c>
      <c r="L132" s="39">
        <v>200000</v>
      </c>
      <c r="M132" s="39">
        <v>200000</v>
      </c>
      <c r="N132" s="39"/>
      <c r="O132" s="40"/>
      <c r="P132" s="40">
        <f>SUM(D132:O132)</f>
        <v>1000000</v>
      </c>
    </row>
    <row r="133" spans="1:16" x14ac:dyDescent="0.25">
      <c r="A133" s="48">
        <v>99101</v>
      </c>
      <c r="B133" s="49" t="s">
        <v>241</v>
      </c>
      <c r="C133" s="49"/>
      <c r="D133" s="50"/>
      <c r="E133" s="51"/>
      <c r="F133" s="51"/>
      <c r="G133" s="51">
        <v>100000</v>
      </c>
      <c r="H133" s="51">
        <v>100000</v>
      </c>
      <c r="I133" s="51">
        <v>100000</v>
      </c>
      <c r="J133" s="51">
        <v>100000</v>
      </c>
      <c r="K133" s="51">
        <v>200000</v>
      </c>
      <c r="L133" s="51">
        <v>200000</v>
      </c>
      <c r="M133" s="51">
        <v>200000</v>
      </c>
      <c r="N133" s="51"/>
      <c r="O133" s="52"/>
      <c r="P133" s="52">
        <v>1000000</v>
      </c>
    </row>
    <row r="134" spans="1:16" x14ac:dyDescent="0.25">
      <c r="A134" s="61"/>
      <c r="B134" s="63"/>
      <c r="C134" s="61" t="s">
        <v>242</v>
      </c>
      <c r="D134" s="62">
        <f t="shared" ref="D134:P134" si="36">SUM(D130+D119+D69+D35+D5)</f>
        <v>7921929.2666656673</v>
      </c>
      <c r="E134" s="62">
        <f t="shared" si="36"/>
        <v>4220839.8199979998</v>
      </c>
      <c r="F134" s="62">
        <f t="shared" si="36"/>
        <v>5040730.7666646671</v>
      </c>
      <c r="G134" s="62">
        <f t="shared" si="36"/>
        <v>5383558.8199979998</v>
      </c>
      <c r="H134" s="62">
        <f t="shared" si="36"/>
        <v>4810605.5683313329</v>
      </c>
      <c r="I134" s="62">
        <f t="shared" si="36"/>
        <v>4566723.6216646666</v>
      </c>
      <c r="J134" s="62">
        <f t="shared" si="36"/>
        <v>4793324.5683313329</v>
      </c>
      <c r="K134" s="62">
        <f t="shared" si="36"/>
        <v>3210719.1216646666</v>
      </c>
      <c r="L134" s="62">
        <f t="shared" si="36"/>
        <v>6417889.5683313329</v>
      </c>
      <c r="M134" s="62">
        <f t="shared" si="36"/>
        <v>4250938.1216646666</v>
      </c>
      <c r="N134" s="62">
        <f t="shared" si="36"/>
        <v>3248826.2666646661</v>
      </c>
      <c r="O134" s="62">
        <f t="shared" si="36"/>
        <v>8153643.1599979997</v>
      </c>
      <c r="P134" s="62">
        <f t="shared" si="36"/>
        <v>62019728.669976994</v>
      </c>
    </row>
    <row r="135" spans="1:16" x14ac:dyDescent="0.25">
      <c r="O135" s="53"/>
    </row>
  </sheetData>
  <pageMargins left="0.39370078740157483" right="0.39370078740157483" top="0.39370078740157483" bottom="0.19685039370078741" header="0" footer="0"/>
  <pageSetup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FUNCIONAL</vt:lpstr>
      <vt:lpstr>ECONOMICA</vt:lpstr>
      <vt:lpstr>ADMINISTRATIVA 1</vt:lpstr>
      <vt:lpstr>POR OBJETO DEL GASTO</vt:lpstr>
      <vt:lpstr>CALENDARIZADO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dirca</dc:creator>
  <cp:lastModifiedBy>dirca</cp:lastModifiedBy>
  <cp:lastPrinted>2025-08-29T15:50:39Z</cp:lastPrinted>
  <dcterms:created xsi:type="dcterms:W3CDTF">2025-08-28T21:09:50Z</dcterms:created>
  <dcterms:modified xsi:type="dcterms:W3CDTF">2025-08-29T16:40:50Z</dcterms:modified>
</cp:coreProperties>
</file>